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SOUPIS PRACÍ - SPŠ Třebíč - víceúčelové hřiště a sportoviště\"/>
    </mc:Choice>
  </mc:AlternateContent>
  <xr:revisionPtr revIDLastSave="0" documentId="13_ncr:1_{808EBF87-2ACD-42BF-9441-CE53FBB8D52F}" xr6:coauthVersionLast="36" xr6:coauthVersionMax="36" xr10:uidLastSave="{00000000-0000-0000-0000-000000000000}"/>
  <bookViews>
    <workbookView xWindow="0" yWindow="0" windowWidth="28800" windowHeight="14025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Pol'!$A$1:$U$301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91" i="12" l="1"/>
  <c r="F39" i="1" s="1"/>
  <c r="BA271" i="12"/>
  <c r="BA261" i="12"/>
  <c r="BA254" i="12"/>
  <c r="BA235" i="12"/>
  <c r="BA231" i="12"/>
  <c r="BA220" i="12"/>
  <c r="BA209" i="12"/>
  <c r="BA206" i="12"/>
  <c r="BA193" i="12"/>
  <c r="BA188" i="12"/>
  <c r="BA178" i="12"/>
  <c r="BA150" i="12"/>
  <c r="BA140" i="12"/>
  <c r="BA137" i="12"/>
  <c r="BA134" i="12"/>
  <c r="BA98" i="12"/>
  <c r="BA68" i="12"/>
  <c r="BA65" i="12"/>
  <c r="BA50" i="12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 s="1"/>
  <c r="M21" i="12" s="1"/>
  <c r="I21" i="12"/>
  <c r="K21" i="12"/>
  <c r="O21" i="12"/>
  <c r="Q21" i="12"/>
  <c r="U21" i="12"/>
  <c r="F24" i="12"/>
  <c r="G24" i="12" s="1"/>
  <c r="M24" i="12" s="1"/>
  <c r="I24" i="12"/>
  <c r="K24" i="12"/>
  <c r="O24" i="12"/>
  <c r="Q24" i="12"/>
  <c r="U24" i="12"/>
  <c r="F27" i="12"/>
  <c r="G27" i="12" s="1"/>
  <c r="M27" i="12" s="1"/>
  <c r="I27" i="12"/>
  <c r="K27" i="12"/>
  <c r="O27" i="12"/>
  <c r="Q27" i="12"/>
  <c r="U27" i="12"/>
  <c r="F36" i="12"/>
  <c r="G36" i="12" s="1"/>
  <c r="M36" i="12" s="1"/>
  <c r="I36" i="12"/>
  <c r="K36" i="12"/>
  <c r="O36" i="12"/>
  <c r="Q36" i="12"/>
  <c r="U36" i="12"/>
  <c r="F38" i="12"/>
  <c r="G38" i="12" s="1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7" i="12"/>
  <c r="G47" i="12" s="1"/>
  <c r="M47" i="12" s="1"/>
  <c r="I47" i="12"/>
  <c r="K47" i="12"/>
  <c r="O47" i="12"/>
  <c r="Q47" i="12"/>
  <c r="U47" i="12"/>
  <c r="F49" i="12"/>
  <c r="G49" i="12" s="1"/>
  <c r="M49" i="12" s="1"/>
  <c r="I49" i="12"/>
  <c r="K49" i="12"/>
  <c r="O49" i="12"/>
  <c r="Q49" i="12"/>
  <c r="U49" i="12"/>
  <c r="F52" i="12"/>
  <c r="G52" i="12" s="1"/>
  <c r="M52" i="12" s="1"/>
  <c r="I52" i="12"/>
  <c r="K52" i="12"/>
  <c r="O52" i="12"/>
  <c r="Q52" i="12"/>
  <c r="U52" i="12"/>
  <c r="F55" i="12"/>
  <c r="G55" i="12" s="1"/>
  <c r="I55" i="12"/>
  <c r="K55" i="12"/>
  <c r="O55" i="12"/>
  <c r="Q55" i="12"/>
  <c r="U55" i="12"/>
  <c r="F57" i="12"/>
  <c r="G57" i="12" s="1"/>
  <c r="M57" i="12" s="1"/>
  <c r="I57" i="12"/>
  <c r="K57" i="12"/>
  <c r="O57" i="12"/>
  <c r="Q57" i="12"/>
  <c r="U57" i="12"/>
  <c r="F59" i="12"/>
  <c r="G59" i="12" s="1"/>
  <c r="M59" i="12" s="1"/>
  <c r="I59" i="12"/>
  <c r="K59" i="12"/>
  <c r="O59" i="12"/>
  <c r="Q59" i="12"/>
  <c r="U59" i="12"/>
  <c r="F61" i="12"/>
  <c r="G61" i="12" s="1"/>
  <c r="M61" i="12" s="1"/>
  <c r="I61" i="12"/>
  <c r="K61" i="12"/>
  <c r="O61" i="12"/>
  <c r="Q61" i="12"/>
  <c r="U61" i="12"/>
  <c r="F64" i="12"/>
  <c r="G64" i="12" s="1"/>
  <c r="M64" i="12" s="1"/>
  <c r="I64" i="12"/>
  <c r="K64" i="12"/>
  <c r="O64" i="12"/>
  <c r="Q64" i="12"/>
  <c r="U64" i="12"/>
  <c r="F67" i="12"/>
  <c r="G67" i="12" s="1"/>
  <c r="M67" i="12" s="1"/>
  <c r="I67" i="12"/>
  <c r="K67" i="12"/>
  <c r="O67" i="12"/>
  <c r="Q67" i="12"/>
  <c r="U67" i="12"/>
  <c r="F70" i="12"/>
  <c r="G70" i="12" s="1"/>
  <c r="M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74" i="12"/>
  <c r="G74" i="12" s="1"/>
  <c r="M74" i="12" s="1"/>
  <c r="I74" i="12"/>
  <c r="K74" i="12"/>
  <c r="O74" i="12"/>
  <c r="Q74" i="12"/>
  <c r="U74" i="12"/>
  <c r="F76" i="12"/>
  <c r="G76" i="12" s="1"/>
  <c r="M76" i="12" s="1"/>
  <c r="I76" i="12"/>
  <c r="K76" i="12"/>
  <c r="O76" i="12"/>
  <c r="Q76" i="12"/>
  <c r="U76" i="12"/>
  <c r="F78" i="12"/>
  <c r="G78" i="12" s="1"/>
  <c r="M78" i="12" s="1"/>
  <c r="I78" i="12"/>
  <c r="K78" i="12"/>
  <c r="O78" i="12"/>
  <c r="Q78" i="12"/>
  <c r="U78" i="12"/>
  <c r="F80" i="12"/>
  <c r="G80" i="12" s="1"/>
  <c r="M80" i="12" s="1"/>
  <c r="I80" i="12"/>
  <c r="K80" i="12"/>
  <c r="O80" i="12"/>
  <c r="Q80" i="12"/>
  <c r="U80" i="12"/>
  <c r="F85" i="12"/>
  <c r="G85" i="12" s="1"/>
  <c r="M85" i="12" s="1"/>
  <c r="I85" i="12"/>
  <c r="K85" i="12"/>
  <c r="O85" i="12"/>
  <c r="Q85" i="12"/>
  <c r="U85" i="12"/>
  <c r="F88" i="12"/>
  <c r="G88" i="12" s="1"/>
  <c r="I88" i="12"/>
  <c r="K88" i="12"/>
  <c r="O88" i="12"/>
  <c r="Q88" i="12"/>
  <c r="U88" i="12"/>
  <c r="F97" i="12"/>
  <c r="G97" i="12" s="1"/>
  <c r="M97" i="12" s="1"/>
  <c r="I97" i="12"/>
  <c r="K97" i="12"/>
  <c r="O97" i="12"/>
  <c r="Q97" i="12"/>
  <c r="U97" i="12"/>
  <c r="F104" i="12"/>
  <c r="G104" i="12" s="1"/>
  <c r="M104" i="12" s="1"/>
  <c r="I104" i="12"/>
  <c r="K104" i="12"/>
  <c r="O104" i="12"/>
  <c r="Q104" i="12"/>
  <c r="U104" i="12"/>
  <c r="F112" i="12"/>
  <c r="G112" i="12" s="1"/>
  <c r="M112" i="12" s="1"/>
  <c r="I112" i="12"/>
  <c r="K112" i="12"/>
  <c r="O112" i="12"/>
  <c r="Q112" i="12"/>
  <c r="U112" i="12"/>
  <c r="F114" i="12"/>
  <c r="G114" i="12" s="1"/>
  <c r="M114" i="12" s="1"/>
  <c r="I114" i="12"/>
  <c r="K114" i="12"/>
  <c r="O114" i="12"/>
  <c r="Q114" i="12"/>
  <c r="U114" i="12"/>
  <c r="F116" i="12"/>
  <c r="G116" i="12" s="1"/>
  <c r="M116" i="12" s="1"/>
  <c r="I116" i="12"/>
  <c r="K116" i="12"/>
  <c r="O116" i="12"/>
  <c r="Q116" i="12"/>
  <c r="U116" i="12"/>
  <c r="F122" i="12"/>
  <c r="G122" i="12" s="1"/>
  <c r="M122" i="12" s="1"/>
  <c r="I122" i="12"/>
  <c r="K122" i="12"/>
  <c r="O122" i="12"/>
  <c r="Q122" i="12"/>
  <c r="U122" i="12"/>
  <c r="F129" i="12"/>
  <c r="G129" i="12" s="1"/>
  <c r="M129" i="12" s="1"/>
  <c r="I129" i="12"/>
  <c r="K129" i="12"/>
  <c r="O129" i="12"/>
  <c r="Q129" i="12"/>
  <c r="U129" i="12"/>
  <c r="F131" i="12"/>
  <c r="G131" i="12"/>
  <c r="M131" i="12" s="1"/>
  <c r="I131" i="12"/>
  <c r="K131" i="12"/>
  <c r="O131" i="12"/>
  <c r="Q131" i="12"/>
  <c r="U131" i="12"/>
  <c r="F133" i="12"/>
  <c r="G133" i="12" s="1"/>
  <c r="M133" i="12" s="1"/>
  <c r="I133" i="12"/>
  <c r="K133" i="12"/>
  <c r="O133" i="12"/>
  <c r="Q133" i="12"/>
  <c r="U133" i="12"/>
  <c r="F136" i="12"/>
  <c r="G136" i="12" s="1"/>
  <c r="M136" i="12" s="1"/>
  <c r="I136" i="12"/>
  <c r="K136" i="12"/>
  <c r="O136" i="12"/>
  <c r="Q136" i="12"/>
  <c r="U136" i="12"/>
  <c r="F139" i="12"/>
  <c r="G139" i="12"/>
  <c r="M139" i="12" s="1"/>
  <c r="I139" i="12"/>
  <c r="K139" i="12"/>
  <c r="O139" i="12"/>
  <c r="Q139" i="12"/>
  <c r="U139" i="12"/>
  <c r="F142" i="12"/>
  <c r="G142" i="12" s="1"/>
  <c r="M142" i="12" s="1"/>
  <c r="I142" i="12"/>
  <c r="K142" i="12"/>
  <c r="O142" i="12"/>
  <c r="Q142" i="12"/>
  <c r="U142" i="12"/>
  <c r="F145" i="12"/>
  <c r="G145" i="12"/>
  <c r="M145" i="12" s="1"/>
  <c r="I145" i="12"/>
  <c r="K145" i="12"/>
  <c r="O145" i="12"/>
  <c r="Q145" i="12"/>
  <c r="U145" i="12"/>
  <c r="F147" i="12"/>
  <c r="G147" i="12" s="1"/>
  <c r="M147" i="12" s="1"/>
  <c r="I147" i="12"/>
  <c r="K147" i="12"/>
  <c r="O147" i="12"/>
  <c r="Q147" i="12"/>
  <c r="U147" i="12"/>
  <c r="F149" i="12"/>
  <c r="G149" i="12" s="1"/>
  <c r="M149" i="12" s="1"/>
  <c r="I149" i="12"/>
  <c r="K149" i="12"/>
  <c r="O149" i="12"/>
  <c r="Q149" i="12"/>
  <c r="U149" i="12"/>
  <c r="F153" i="12"/>
  <c r="G153" i="12"/>
  <c r="M153" i="12" s="1"/>
  <c r="I153" i="12"/>
  <c r="K153" i="12"/>
  <c r="O153" i="12"/>
  <c r="Q153" i="12"/>
  <c r="U153" i="12"/>
  <c r="F155" i="12"/>
  <c r="G155" i="12" s="1"/>
  <c r="M155" i="12" s="1"/>
  <c r="I155" i="12"/>
  <c r="K155" i="12"/>
  <c r="O155" i="12"/>
  <c r="Q155" i="12"/>
  <c r="U155" i="12"/>
  <c r="F158" i="12"/>
  <c r="G158" i="12" s="1"/>
  <c r="I158" i="12"/>
  <c r="K158" i="12"/>
  <c r="O158" i="12"/>
  <c r="Q158" i="12"/>
  <c r="U158" i="12"/>
  <c r="F160" i="12"/>
  <c r="G160" i="12" s="1"/>
  <c r="M160" i="12" s="1"/>
  <c r="I160" i="12"/>
  <c r="K160" i="12"/>
  <c r="O160" i="12"/>
  <c r="Q160" i="12"/>
  <c r="U160" i="12"/>
  <c r="F162" i="12"/>
  <c r="G162" i="12"/>
  <c r="M162" i="12" s="1"/>
  <c r="I162" i="12"/>
  <c r="K162" i="12"/>
  <c r="O162" i="12"/>
  <c r="Q162" i="12"/>
  <c r="U162" i="12"/>
  <c r="F164" i="12"/>
  <c r="G164" i="12" s="1"/>
  <c r="M164" i="12" s="1"/>
  <c r="I164" i="12"/>
  <c r="K164" i="12"/>
  <c r="O164" i="12"/>
  <c r="Q164" i="12"/>
  <c r="U164" i="12"/>
  <c r="F166" i="12"/>
  <c r="G166" i="12"/>
  <c r="M166" i="12" s="1"/>
  <c r="I166" i="12"/>
  <c r="K166" i="12"/>
  <c r="O166" i="12"/>
  <c r="Q166" i="12"/>
  <c r="U166" i="12"/>
  <c r="F168" i="12"/>
  <c r="G168" i="12" s="1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72" i="12"/>
  <c r="G172" i="12"/>
  <c r="M172" i="12" s="1"/>
  <c r="I172" i="12"/>
  <c r="K172" i="12"/>
  <c r="O172" i="12"/>
  <c r="Q172" i="12"/>
  <c r="U172" i="12"/>
  <c r="F175" i="12"/>
  <c r="G175" i="12"/>
  <c r="M175" i="12" s="1"/>
  <c r="I175" i="12"/>
  <c r="K175" i="12"/>
  <c r="O175" i="12"/>
  <c r="Q175" i="12"/>
  <c r="U175" i="12"/>
  <c r="U174" i="12" s="1"/>
  <c r="F177" i="12"/>
  <c r="G177" i="12" s="1"/>
  <c r="M177" i="12" s="1"/>
  <c r="I177" i="12"/>
  <c r="K177" i="12"/>
  <c r="O177" i="12"/>
  <c r="Q177" i="12"/>
  <c r="U177" i="12"/>
  <c r="F180" i="12"/>
  <c r="G180" i="12" s="1"/>
  <c r="M180" i="12" s="1"/>
  <c r="I180" i="12"/>
  <c r="K180" i="12"/>
  <c r="O180" i="12"/>
  <c r="Q180" i="12"/>
  <c r="U180" i="12"/>
  <c r="F182" i="12"/>
  <c r="G182" i="12"/>
  <c r="M182" i="12" s="1"/>
  <c r="I182" i="12"/>
  <c r="K182" i="12"/>
  <c r="O182" i="12"/>
  <c r="Q182" i="12"/>
  <c r="U182" i="12"/>
  <c r="F184" i="12"/>
  <c r="G184" i="12" s="1"/>
  <c r="M184" i="12" s="1"/>
  <c r="I184" i="12"/>
  <c r="K184" i="12"/>
  <c r="O184" i="12"/>
  <c r="Q184" i="12"/>
  <c r="U184" i="12"/>
  <c r="F187" i="12"/>
  <c r="G187" i="12" s="1"/>
  <c r="I187" i="12"/>
  <c r="I186" i="12" s="1"/>
  <c r="K187" i="12"/>
  <c r="O187" i="12"/>
  <c r="O186" i="12" s="1"/>
  <c r="Q187" i="12"/>
  <c r="U187" i="12"/>
  <c r="F190" i="12"/>
  <c r="G190" i="12" s="1"/>
  <c r="M190" i="12" s="1"/>
  <c r="I190" i="12"/>
  <c r="K190" i="12"/>
  <c r="O190" i="12"/>
  <c r="Q190" i="12"/>
  <c r="U190" i="12"/>
  <c r="F192" i="12"/>
  <c r="G192" i="12" s="1"/>
  <c r="M192" i="12" s="1"/>
  <c r="I192" i="12"/>
  <c r="K192" i="12"/>
  <c r="O192" i="12"/>
  <c r="Q192" i="12"/>
  <c r="U192" i="12"/>
  <c r="F195" i="12"/>
  <c r="G195" i="12" s="1"/>
  <c r="M195" i="12" s="1"/>
  <c r="I195" i="12"/>
  <c r="K195" i="12"/>
  <c r="O195" i="12"/>
  <c r="Q195" i="12"/>
  <c r="U195" i="12"/>
  <c r="F201" i="12"/>
  <c r="G201" i="12"/>
  <c r="M201" i="12" s="1"/>
  <c r="I201" i="12"/>
  <c r="K201" i="12"/>
  <c r="O201" i="12"/>
  <c r="Q201" i="12"/>
  <c r="U201" i="12"/>
  <c r="F203" i="12"/>
  <c r="G203" i="12"/>
  <c r="M203" i="12" s="1"/>
  <c r="I203" i="12"/>
  <c r="K203" i="12"/>
  <c r="O203" i="12"/>
  <c r="Q203" i="12"/>
  <c r="U203" i="12"/>
  <c r="F205" i="12"/>
  <c r="G205" i="12"/>
  <c r="M205" i="12" s="1"/>
  <c r="I205" i="12"/>
  <c r="K205" i="12"/>
  <c r="O205" i="12"/>
  <c r="Q205" i="12"/>
  <c r="U205" i="12"/>
  <c r="F208" i="12"/>
  <c r="G208" i="12"/>
  <c r="M208" i="12" s="1"/>
  <c r="I208" i="12"/>
  <c r="K208" i="12"/>
  <c r="O208" i="12"/>
  <c r="Q208" i="12"/>
  <c r="U208" i="12"/>
  <c r="F211" i="12"/>
  <c r="G211" i="12"/>
  <c r="M211" i="12" s="1"/>
  <c r="I211" i="12"/>
  <c r="K211" i="12"/>
  <c r="O211" i="12"/>
  <c r="Q211" i="12"/>
  <c r="U211" i="12"/>
  <c r="F213" i="12"/>
  <c r="G213" i="12"/>
  <c r="M213" i="12" s="1"/>
  <c r="I213" i="12"/>
  <c r="K213" i="12"/>
  <c r="O213" i="12"/>
  <c r="Q213" i="12"/>
  <c r="U213" i="12"/>
  <c r="F215" i="12"/>
  <c r="G215" i="12"/>
  <c r="M215" i="12" s="1"/>
  <c r="I215" i="12"/>
  <c r="K215" i="12"/>
  <c r="O215" i="12"/>
  <c r="Q215" i="12"/>
  <c r="U215" i="12"/>
  <c r="F217" i="12"/>
  <c r="G217" i="12"/>
  <c r="M217" i="12" s="1"/>
  <c r="I217" i="12"/>
  <c r="K217" i="12"/>
  <c r="O217" i="12"/>
  <c r="Q217" i="12"/>
  <c r="U217" i="12"/>
  <c r="F219" i="12"/>
  <c r="G219" i="12"/>
  <c r="M219" i="12" s="1"/>
  <c r="I219" i="12"/>
  <c r="K219" i="12"/>
  <c r="O219" i="12"/>
  <c r="Q219" i="12"/>
  <c r="U219" i="12"/>
  <c r="F223" i="12"/>
  <c r="G223" i="12" s="1"/>
  <c r="I223" i="12"/>
  <c r="K223" i="12"/>
  <c r="O223" i="12"/>
  <c r="Q223" i="12"/>
  <c r="U223" i="12"/>
  <c r="F226" i="12"/>
  <c r="G226" i="12" s="1"/>
  <c r="M226" i="12" s="1"/>
  <c r="I226" i="12"/>
  <c r="K226" i="12"/>
  <c r="O226" i="12"/>
  <c r="Q226" i="12"/>
  <c r="U226" i="12"/>
  <c r="F228" i="12"/>
  <c r="G228" i="12" s="1"/>
  <c r="M228" i="12" s="1"/>
  <c r="I228" i="12"/>
  <c r="K228" i="12"/>
  <c r="O228" i="12"/>
  <c r="Q228" i="12"/>
  <c r="U228" i="12"/>
  <c r="F230" i="12"/>
  <c r="G230" i="12" s="1"/>
  <c r="M230" i="12" s="1"/>
  <c r="I230" i="12"/>
  <c r="K230" i="12"/>
  <c r="O230" i="12"/>
  <c r="Q230" i="12"/>
  <c r="U230" i="12"/>
  <c r="F234" i="12"/>
  <c r="G234" i="12" s="1"/>
  <c r="M234" i="12" s="1"/>
  <c r="I234" i="12"/>
  <c r="K234" i="12"/>
  <c r="O234" i="12"/>
  <c r="Q234" i="12"/>
  <c r="U234" i="12"/>
  <c r="F238" i="12"/>
  <c r="G238" i="12" s="1"/>
  <c r="M238" i="12" s="1"/>
  <c r="I238" i="12"/>
  <c r="K238" i="12"/>
  <c r="O238" i="12"/>
  <c r="Q238" i="12"/>
  <c r="U238" i="12"/>
  <c r="F241" i="12"/>
  <c r="G241" i="12" s="1"/>
  <c r="M241" i="12" s="1"/>
  <c r="I241" i="12"/>
  <c r="K241" i="12"/>
  <c r="O241" i="12"/>
  <c r="Q241" i="12"/>
  <c r="U241" i="12"/>
  <c r="F244" i="12"/>
  <c r="G244" i="12" s="1"/>
  <c r="M244" i="12" s="1"/>
  <c r="I244" i="12"/>
  <c r="K244" i="12"/>
  <c r="O244" i="12"/>
  <c r="Q244" i="12"/>
  <c r="U244" i="12"/>
  <c r="F246" i="12"/>
  <c r="G246" i="12" s="1"/>
  <c r="M246" i="12" s="1"/>
  <c r="I246" i="12"/>
  <c r="K246" i="12"/>
  <c r="O246" i="12"/>
  <c r="Q246" i="12"/>
  <c r="U246" i="12"/>
  <c r="F248" i="12"/>
  <c r="G248" i="12" s="1"/>
  <c r="M248" i="12" s="1"/>
  <c r="I248" i="12"/>
  <c r="K248" i="12"/>
  <c r="O248" i="12"/>
  <c r="Q248" i="12"/>
  <c r="U248" i="12"/>
  <c r="F250" i="12"/>
  <c r="G250" i="12" s="1"/>
  <c r="M250" i="12" s="1"/>
  <c r="I250" i="12"/>
  <c r="K250" i="12"/>
  <c r="O250" i="12"/>
  <c r="Q250" i="12"/>
  <c r="U250" i="12"/>
  <c r="F253" i="12"/>
  <c r="G253" i="12" s="1"/>
  <c r="I253" i="12"/>
  <c r="K253" i="12"/>
  <c r="O253" i="12"/>
  <c r="Q253" i="12"/>
  <c r="U253" i="12"/>
  <c r="F256" i="12"/>
  <c r="G256" i="12" s="1"/>
  <c r="M256" i="12" s="1"/>
  <c r="I256" i="12"/>
  <c r="K256" i="12"/>
  <c r="O256" i="12"/>
  <c r="Q256" i="12"/>
  <c r="U256" i="12"/>
  <c r="F258" i="12"/>
  <c r="G258" i="12" s="1"/>
  <c r="M258" i="12" s="1"/>
  <c r="I258" i="12"/>
  <c r="K258" i="12"/>
  <c r="O258" i="12"/>
  <c r="Q258" i="12"/>
  <c r="U258" i="12"/>
  <c r="F260" i="12"/>
  <c r="G260" i="12" s="1"/>
  <c r="M260" i="12" s="1"/>
  <c r="I260" i="12"/>
  <c r="K260" i="12"/>
  <c r="O260" i="12"/>
  <c r="Q260" i="12"/>
  <c r="U260" i="12"/>
  <c r="F263" i="12"/>
  <c r="G263" i="12" s="1"/>
  <c r="M263" i="12" s="1"/>
  <c r="I263" i="12"/>
  <c r="K263" i="12"/>
  <c r="O263" i="12"/>
  <c r="Q263" i="12"/>
  <c r="U263" i="12"/>
  <c r="F266" i="12"/>
  <c r="G266" i="12" s="1"/>
  <c r="I266" i="12"/>
  <c r="K266" i="12"/>
  <c r="O266" i="12"/>
  <c r="Q266" i="12"/>
  <c r="U266" i="12"/>
  <c r="F268" i="12"/>
  <c r="G268" i="12" s="1"/>
  <c r="M268" i="12" s="1"/>
  <c r="I268" i="12"/>
  <c r="K268" i="12"/>
  <c r="O268" i="12"/>
  <c r="Q268" i="12"/>
  <c r="U268" i="12"/>
  <c r="F270" i="12"/>
  <c r="G270" i="12" s="1"/>
  <c r="M270" i="12" s="1"/>
  <c r="I270" i="12"/>
  <c r="K270" i="12"/>
  <c r="O270" i="12"/>
  <c r="Q270" i="12"/>
  <c r="U270" i="12"/>
  <c r="F273" i="12"/>
  <c r="G273" i="12" s="1"/>
  <c r="M273" i="12" s="1"/>
  <c r="I273" i="12"/>
  <c r="K273" i="12"/>
  <c r="O273" i="12"/>
  <c r="Q273" i="12"/>
  <c r="U273" i="12"/>
  <c r="F275" i="12"/>
  <c r="G275" i="12" s="1"/>
  <c r="M275" i="12" s="1"/>
  <c r="I275" i="12"/>
  <c r="K275" i="12"/>
  <c r="O275" i="12"/>
  <c r="Q275" i="12"/>
  <c r="U275" i="12"/>
  <c r="F277" i="12"/>
  <c r="G277" i="12" s="1"/>
  <c r="M277" i="12" s="1"/>
  <c r="I277" i="12"/>
  <c r="K277" i="12"/>
  <c r="O277" i="12"/>
  <c r="Q277" i="12"/>
  <c r="U277" i="12"/>
  <c r="F280" i="12"/>
  <c r="G280" i="12" s="1"/>
  <c r="I280" i="12"/>
  <c r="I279" i="12" s="1"/>
  <c r="K280" i="12"/>
  <c r="K279" i="12" s="1"/>
  <c r="O280" i="12"/>
  <c r="O279" i="12" s="1"/>
  <c r="Q280" i="12"/>
  <c r="Q279" i="12" s="1"/>
  <c r="U280" i="12"/>
  <c r="U279" i="12" s="1"/>
  <c r="F282" i="12"/>
  <c r="G282" i="12" s="1"/>
  <c r="I282" i="12"/>
  <c r="K282" i="12"/>
  <c r="O282" i="12"/>
  <c r="Q282" i="12"/>
  <c r="Q281" i="12" s="1"/>
  <c r="U282" i="12"/>
  <c r="F284" i="12"/>
  <c r="G284" i="12"/>
  <c r="M284" i="12" s="1"/>
  <c r="I284" i="12"/>
  <c r="K284" i="12"/>
  <c r="O284" i="12"/>
  <c r="Q284" i="12"/>
  <c r="U284" i="12"/>
  <c r="F286" i="12"/>
  <c r="G286" i="12" s="1"/>
  <c r="M286" i="12" s="1"/>
  <c r="I286" i="12"/>
  <c r="K286" i="12"/>
  <c r="O286" i="12"/>
  <c r="Q286" i="12"/>
  <c r="U286" i="12"/>
  <c r="F288" i="12"/>
  <c r="G288" i="12" s="1"/>
  <c r="I288" i="12"/>
  <c r="I287" i="12" s="1"/>
  <c r="K288" i="12"/>
  <c r="K287" i="12" s="1"/>
  <c r="O288" i="12"/>
  <c r="O287" i="12" s="1"/>
  <c r="Q288" i="12"/>
  <c r="Q287" i="12" s="1"/>
  <c r="U288" i="12"/>
  <c r="U287" i="12" s="1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M280" i="12" l="1"/>
  <c r="M279" i="12" s="1"/>
  <c r="G279" i="12"/>
  <c r="I58" i="1" s="1"/>
  <c r="M288" i="12"/>
  <c r="M287" i="12" s="1"/>
  <c r="G287" i="12"/>
  <c r="I60" i="1" s="1"/>
  <c r="M282" i="12"/>
  <c r="G281" i="12"/>
  <c r="I59" i="1" s="1"/>
  <c r="I17" i="1" s="1"/>
  <c r="M200" i="12"/>
  <c r="AD291" i="12"/>
  <c r="G39" i="1" s="1"/>
  <c r="G40" i="1" s="1"/>
  <c r="G25" i="1" s="1"/>
  <c r="G26" i="1" s="1"/>
  <c r="M9" i="12"/>
  <c r="M8" i="12" s="1"/>
  <c r="G8" i="12"/>
  <c r="M187" i="12"/>
  <c r="M186" i="12" s="1"/>
  <c r="G186" i="12"/>
  <c r="I53" i="1" s="1"/>
  <c r="M223" i="12"/>
  <c r="M222" i="12" s="1"/>
  <c r="G222" i="12"/>
  <c r="I55" i="1" s="1"/>
  <c r="G54" i="12"/>
  <c r="I48" i="1" s="1"/>
  <c r="M55" i="12"/>
  <c r="M54" i="12" s="1"/>
  <c r="M158" i="12"/>
  <c r="M157" i="12" s="1"/>
  <c r="G157" i="12"/>
  <c r="I51" i="1" s="1"/>
  <c r="F40" i="1"/>
  <c r="U281" i="12"/>
  <c r="O265" i="12"/>
  <c r="I252" i="12"/>
  <c r="I200" i="12"/>
  <c r="K186" i="12"/>
  <c r="G174" i="12"/>
  <c r="I52" i="1" s="1"/>
  <c r="U128" i="12"/>
  <c r="O281" i="12"/>
  <c r="I265" i="12"/>
  <c r="U222" i="12"/>
  <c r="Q174" i="12"/>
  <c r="U157" i="12"/>
  <c r="O128" i="12"/>
  <c r="Q54" i="12"/>
  <c r="Q8" i="12"/>
  <c r="K265" i="12"/>
  <c r="Q128" i="12"/>
  <c r="K281" i="12"/>
  <c r="Q222" i="12"/>
  <c r="U200" i="12"/>
  <c r="G200" i="12"/>
  <c r="I54" i="1" s="1"/>
  <c r="O174" i="12"/>
  <c r="Q157" i="12"/>
  <c r="K128" i="12"/>
  <c r="U87" i="12"/>
  <c r="O54" i="12"/>
  <c r="O8" i="12"/>
  <c r="U54" i="12"/>
  <c r="U8" i="12"/>
  <c r="I281" i="12"/>
  <c r="U252" i="12"/>
  <c r="O222" i="12"/>
  <c r="Q200" i="12"/>
  <c r="U186" i="12"/>
  <c r="K174" i="12"/>
  <c r="O157" i="12"/>
  <c r="I128" i="12"/>
  <c r="Q87" i="12"/>
  <c r="Q252" i="12"/>
  <c r="O200" i="12"/>
  <c r="Q186" i="12"/>
  <c r="I174" i="12"/>
  <c r="K157" i="12"/>
  <c r="O87" i="12"/>
  <c r="K54" i="12"/>
  <c r="K8" i="12"/>
  <c r="U265" i="12"/>
  <c r="O252" i="12"/>
  <c r="K222" i="12"/>
  <c r="I157" i="12"/>
  <c r="K87" i="12"/>
  <c r="I54" i="12"/>
  <c r="I8" i="12"/>
  <c r="Q265" i="12"/>
  <c r="K252" i="12"/>
  <c r="I222" i="12"/>
  <c r="K200" i="12"/>
  <c r="I87" i="12"/>
  <c r="G23" i="1"/>
  <c r="M266" i="12"/>
  <c r="M265" i="12" s="1"/>
  <c r="G265" i="12"/>
  <c r="I57" i="1" s="1"/>
  <c r="M281" i="12"/>
  <c r="M128" i="12"/>
  <c r="M174" i="12"/>
  <c r="M88" i="12"/>
  <c r="M87" i="12" s="1"/>
  <c r="G87" i="12"/>
  <c r="I49" i="1" s="1"/>
  <c r="G252" i="12"/>
  <c r="I56" i="1" s="1"/>
  <c r="M253" i="12"/>
  <c r="M252" i="12" s="1"/>
  <c r="G128" i="12"/>
  <c r="I50" i="1" s="1"/>
  <c r="G28" i="1" l="1"/>
  <c r="H39" i="1"/>
  <c r="H40" i="1" s="1"/>
  <c r="G291" i="12"/>
  <c r="I47" i="1"/>
  <c r="G24" i="1"/>
  <c r="G29" i="1" s="1"/>
  <c r="I39" i="1" l="1"/>
  <c r="I40" i="1" s="1"/>
  <c r="J39" i="1" s="1"/>
  <c r="J40" i="1" s="1"/>
  <c r="I16" i="1"/>
  <c r="I21" i="1" s="1"/>
  <c r="I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<sst xmlns="http://schemas.openxmlformats.org/spreadsheetml/2006/main" count="953" uniqueCount="432">
  <si>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</si>
  <si>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</si>
  <si>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</si>
  <si>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</si>
  <si>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</si>
  <si>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</si>
  <si>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</si>
  <si>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</si>
  <si>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</si>
  <si>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</si>
  <si>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</si>
  <si>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</si>
  <si>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</si>
  <si>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</si>
  <si>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</si>
  <si>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</si>
  <si>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</si>
  <si>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</si>
  <si>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</si>
  <si>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</si>
  <si>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</si>
  <si>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</si>
  <si>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</si>
  <si>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</si>
  <si>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</si>
  <si>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</si>
  <si>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</si>
  <si>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</si>
  <si>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</si>
  <si>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</si>
  <si>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</si>
  <si>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</si>
  <si>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</si>
  <si>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</si>
  <si>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</si>
  <si>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</si>
  <si>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</si>
  <si>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</si>
  <si>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</si>
  <si>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</si>
  <si>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</si>
  <si>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</si>
  <si>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</si>
  <si>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SPŠ Třebíč - víceúčelové hřiště a sportoviště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</si>
  <si>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</si>
  <si>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</si>
  <si>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</si>
  <si>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</si>
  <si>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</si>
  <si>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</si>
  <si>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</si>
  <si>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</si>
  <si>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</si>
  <si>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</si>
  <si>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Základy,zvláštní zakládání</t>
  </si>
  <si>
    <t>3</t>
  </si>
  <si>
    <t>Svislé a kompletní konstrukce</t>
  </si>
  <si>
    <t>5</t>
  </si>
  <si>
    <t>Komunikace</t>
  </si>
  <si>
    <t>59</t>
  </si>
  <si>
    <t>Dlažby a předlažby komunikací</t>
  </si>
  <si>
    <t>59.1</t>
  </si>
  <si>
    <t>Sportovní povrchy</t>
  </si>
  <si>
    <t>59.2</t>
  </si>
  <si>
    <t>Sportovní vybavení</t>
  </si>
  <si>
    <t>88</t>
  </si>
  <si>
    <t>Potrubí z drenážek</t>
  </si>
  <si>
    <t>89</t>
  </si>
  <si>
    <t>Ostatní konstrukce na trub.ved</t>
  </si>
  <si>
    <t>91</t>
  </si>
  <si>
    <t>Doplňující práce na komunikaci</t>
  </si>
  <si>
    <t>99</t>
  </si>
  <si>
    <t>Staveništní přesun hmot</t>
  </si>
  <si>
    <t>762</t>
  </si>
  <si>
    <t>Konstrukce tesařské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</si>
  <si>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</si>
  <si>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</si>
  <si>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</si>
  <si>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</si>
  <si>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</si>
  <si>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</si>
  <si>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</si>
  <si>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</si>
  <si>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</si>
  <si>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</si>
  <si>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</si>
  <si>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</si>
  <si>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</si>
  <si>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</si>
  <si>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</si>
  <si>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</si>
  <si>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</si>
  <si>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</si>
  <si>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</si>
  <si>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</si>
  <si>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</si>
  <si>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</si>
  <si>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</si>
  <si>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</si>
  <si>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</si>
  <si>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</si>
  <si>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</si>
  <si>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</si>
  <si>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</si>
  <si>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</si>
  <si>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</si>
  <si>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</si>
  <si>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</si>
  <si>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</si>
  <si>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</si>
  <si>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zemina s travním drnem:1290*0,05</t>
  </si>
  <si>
    <t>VV</t>
  </si>
  <si>
    <t>zemina s kamením:1290*0,1</t>
  </si>
  <si>
    <t>škvára:1290*0,1</t>
  </si>
  <si>
    <t>tvorba pláně:1290/2*0,05</t>
  </si>
  <si>
    <t>162201102R00</t>
  </si>
  <si>
    <t>Vodorovné přemístění výkopku z hor.1-4 do 50 m</t>
  </si>
  <si>
    <t>171101101R00</t>
  </si>
  <si>
    <t>Uložení sypaniny do násypů zhutněných na 95% PS</t>
  </si>
  <si>
    <t>131301201T00</t>
  </si>
  <si>
    <t>Hloubení zapažených jam v hornině 4, do 100 m3</t>
  </si>
  <si>
    <t>vsakovací jímky:5*4*1,5*2</t>
  </si>
  <si>
    <t>šachta:2*2*2,2*2</t>
  </si>
  <si>
    <t>132201111R00</t>
  </si>
  <si>
    <t>Hloubení rýh š.do 60 cm v hor.3 do 100 m3, STROJNĚ</t>
  </si>
  <si>
    <t>sběrný drén:0,3*0,4*304</t>
  </si>
  <si>
    <t>svodný drén:0,4*0,6*57</t>
  </si>
  <si>
    <t>133201101R00</t>
  </si>
  <si>
    <t>Hloubení šachet v hor.3 do 100 m3</t>
  </si>
  <si>
    <t>oplocení:0,6*0,6*1,1*36</t>
  </si>
  <si>
    <t>oplocení:0,7*0,7*1,1*10</t>
  </si>
  <si>
    <t>oplocení:0,3*0,3*0,7*44</t>
  </si>
  <si>
    <t>sportovní vybavení:0,5*0,5*0,75*10</t>
  </si>
  <si>
    <t>streetbal:0,8*0,8*1,1*4</t>
  </si>
  <si>
    <t>lavička:0,2*0,5*0,1*2*6</t>
  </si>
  <si>
    <t>koš:0,45*0,45*0,1*2</t>
  </si>
  <si>
    <t>vyklápěcí lavice:0,5*0,2*0,1*3*2</t>
  </si>
  <si>
    <t>151101101R00</t>
  </si>
  <si>
    <t>Pažení a rozepření stěn rýh - příložné - hl.do 2 m</t>
  </si>
  <si>
    <t>m2</t>
  </si>
  <si>
    <t>šachta:2*2*2,20*2</t>
  </si>
  <si>
    <t>151101111R00</t>
  </si>
  <si>
    <t>Odstranění pažení stěn rýh - příložné - hl. do 2 m</t>
  </si>
  <si>
    <t>174101101R00</t>
  </si>
  <si>
    <t>Zásyp jam, rýh, šachet se zhutněním</t>
  </si>
  <si>
    <t>vsakovací jímka:5*4*0,2*2</t>
  </si>
  <si>
    <t>šachta:2*2*2,2*2-3,14*0,6*0,6*2,2*2</t>
  </si>
  <si>
    <t>162701105R00</t>
  </si>
  <si>
    <t>Vodorovné přemístění výkopku z hor.1-4 do 10000 m</t>
  </si>
  <si>
    <t>(64,5+129+129+77,6+50,16+27,33-20,63)</t>
  </si>
  <si>
    <t>162701109R00</t>
  </si>
  <si>
    <t>Příplatek k vod. přemístění hor.1-4 za další 1 km</t>
  </si>
  <si>
    <t>škvára:129*10</t>
  </si>
  <si>
    <t>199000005R00</t>
  </si>
  <si>
    <t>Poplatek za skládku zeminy 1- 4, č. dle katal. odpadů 17 05 04</t>
  </si>
  <si>
    <t>t</t>
  </si>
  <si>
    <t>(64,5+129+77,6+50,16+27,33-20,63)*1,8</t>
  </si>
  <si>
    <t>R199 00-0009</t>
  </si>
  <si>
    <t>Poplatek za skládku škváry, č. dle katal. odpadů 17 01 01 (příp. 10 01 15)</t>
  </si>
  <si>
    <t>Odpad kategorie "O".</t>
  </si>
  <si>
    <t>POP</t>
  </si>
  <si>
    <t>škvára:129*0,9</t>
  </si>
  <si>
    <t>181101102R00</t>
  </si>
  <si>
    <t>Úprava pláně v zářezech v hor. 1-4, se zhutněním</t>
  </si>
  <si>
    <t>1290</t>
  </si>
  <si>
    <t>R0051</t>
  </si>
  <si>
    <t>Likvidace ocel. fotbalové branky, odvoz do 10-ti km, poplatek za skládku</t>
  </si>
  <si>
    <t>kus</t>
  </si>
  <si>
    <t>R0052</t>
  </si>
  <si>
    <t>Likvidace ocel. síťových sloupků, odvoz do 10-ti km, poplatek za skládku</t>
  </si>
  <si>
    <t>R0053</t>
  </si>
  <si>
    <t>Likvidace stáv. vpusti, odvoz do 10-ti km, poplatek za skládku</t>
  </si>
  <si>
    <t>961044111R00</t>
  </si>
  <si>
    <t>Bourání základů z betonu prostého</t>
  </si>
  <si>
    <t>fotbalová branka:0,5*0,5*0,75*2</t>
  </si>
  <si>
    <t>síťové sloupky:0,5*0,5*0,75*3</t>
  </si>
  <si>
    <t>113204111R00</t>
  </si>
  <si>
    <t>Vytrhání obrubníků zahradních</t>
  </si>
  <si>
    <t>m</t>
  </si>
  <si>
    <t>V betonovém loži s opěrou.</t>
  </si>
  <si>
    <t>13</t>
  </si>
  <si>
    <t>113202111R00</t>
  </si>
  <si>
    <t>Vytrhání obrub obrubníků silničních</t>
  </si>
  <si>
    <t>10</t>
  </si>
  <si>
    <t>113201111T00</t>
  </si>
  <si>
    <t>Vytrhání obrubníků chodníkových a parkových</t>
  </si>
  <si>
    <t>bet. přídlažba š=300 mm:10</t>
  </si>
  <si>
    <t>919735116R00</t>
  </si>
  <si>
    <t>Řezání stávajícího živičného krytu tl. 25 - 30 cm</t>
  </si>
  <si>
    <t>113108330R00</t>
  </si>
  <si>
    <t>Odstranění asfaltové vrstvy pl. do 50 m2, tl.30 cm</t>
  </si>
  <si>
    <t>10*0,1</t>
  </si>
  <si>
    <t>979081111R00</t>
  </si>
  <si>
    <t>Odvoz suti a vybour. hmot na skládku do 1 km</t>
  </si>
  <si>
    <t>8,59+0,66</t>
  </si>
  <si>
    <t>979081121R00</t>
  </si>
  <si>
    <t>Příplatek k odvozu za každý další 1 km</t>
  </si>
  <si>
    <t>(8,59+0,66)*9</t>
  </si>
  <si>
    <t>979999982R00</t>
  </si>
  <si>
    <t>Poplatek za recyklaci betonu kusovost nad 1600 cm2 (skup.170101)</t>
  </si>
  <si>
    <t>bet. zákl.:0,94*2,2</t>
  </si>
  <si>
    <t>obrubník zahradní:13*0,125</t>
  </si>
  <si>
    <t>obrubník silniční:10*0,27</t>
  </si>
  <si>
    <t>přídlažba:10*0,22</t>
  </si>
  <si>
    <t>979999995R00</t>
  </si>
  <si>
    <t>Poplatek za recyklaci asfaltu, kusovost do 1600 cm2, (skup.170302)</t>
  </si>
  <si>
    <t>1*0,66</t>
  </si>
  <si>
    <t>271571111R00</t>
  </si>
  <si>
    <t>Polštář základu ze štěrkopísku tříděného</t>
  </si>
  <si>
    <t>oplocení:0,6*0,6*0,1*36</t>
  </si>
  <si>
    <t>oplocení:0,7*0,7*0,1*10</t>
  </si>
  <si>
    <t>oplocení:0,3*0,3*0,1*44</t>
  </si>
  <si>
    <t>sportovní vybavení:0,5*0,5*0,1*10</t>
  </si>
  <si>
    <t>streetbal:0,8*0,8*0,1*4</t>
  </si>
  <si>
    <t>275353112R00</t>
  </si>
  <si>
    <t>Bednění kotev.otvorů patek do 0,02 m2, hl. 1,0 m</t>
  </si>
  <si>
    <t>Např. PVC DN 100 - 200 mm.</t>
  </si>
  <si>
    <t>oplocení:36</t>
  </si>
  <si>
    <t>oplocení:10</t>
  </si>
  <si>
    <t>oplocení:44</t>
  </si>
  <si>
    <t>sportovní vybavení:10</t>
  </si>
  <si>
    <t>streetbal:4</t>
  </si>
  <si>
    <t>275313611R00</t>
  </si>
  <si>
    <t>Beton základových patek prostý C 16/20</t>
  </si>
  <si>
    <t>oplocení:0,6*0,6*1*36*1,1</t>
  </si>
  <si>
    <t>oplocení:0,7*0,7*1*10*1,1</t>
  </si>
  <si>
    <t>oplocení:0,3*0,3*0,6*44*1,1</t>
  </si>
  <si>
    <t>sportovní vybavení:0,5*0,5*0,65*10*1,1</t>
  </si>
  <si>
    <t>lavička:0,2*0,5*0,2*2*6*1,1</t>
  </si>
  <si>
    <t>koš:0,45*0,45*0,3*2*1,1</t>
  </si>
  <si>
    <t>vyklápěcí lavice:0,5*0,2*0,2*3*2*1,1</t>
  </si>
  <si>
    <t>275321311R00</t>
  </si>
  <si>
    <t>Železobeton základových patek C 16/20</t>
  </si>
  <si>
    <t>streetbal:0,8*0,8*1*4*1,1</t>
  </si>
  <si>
    <t>275361921RT4</t>
  </si>
  <si>
    <t>Výztuž základových patek ze svařovaných sítí, drát d 6,0 mm, oko 100 x 100 mm</t>
  </si>
  <si>
    <t>streetbal:(0,8*0,8*2+0,8*1*4)*0,004</t>
  </si>
  <si>
    <t>275351215R00</t>
  </si>
  <si>
    <t>Bednění stěn základových patek - zřízení</t>
  </si>
  <si>
    <t>oplocení:0,6*4*0,3*36</t>
  </si>
  <si>
    <t>oplocení:0,7*4*0,3*10</t>
  </si>
  <si>
    <t>oplocení:0,3*4*0,3*44</t>
  </si>
  <si>
    <t>sportovní vybavení:0,5*4*0,3*10</t>
  </si>
  <si>
    <t>streetbal:0,8*4*0,3*4</t>
  </si>
  <si>
    <t>275351216R00</t>
  </si>
  <si>
    <t>Bednění stěn základových patek - odstranění</t>
  </si>
  <si>
    <t>R338 17-1121</t>
  </si>
  <si>
    <t>Osazení sloupků plot.ocelových nad 2,6 m, zalitím MC</t>
  </si>
  <si>
    <t>10+36</t>
  </si>
  <si>
    <t>338171121R00</t>
  </si>
  <si>
    <t>Osazení sloupků plot.ocelových do 2,6 m,zalitím MC</t>
  </si>
  <si>
    <t>44</t>
  </si>
  <si>
    <t>90007631</t>
  </si>
  <si>
    <t>Sloupky pro oplocení  TR 76/5/5 800 mm, žár.pozinkované</t>
  </si>
  <si>
    <t>Včetně horního zaslepení, uchycení pro lanka a mantinely.</t>
  </si>
  <si>
    <t>90007630</t>
  </si>
  <si>
    <t>Sloupky pro oplocení  TR 76/4/4 800 mm, žár.pozinkované</t>
  </si>
  <si>
    <t>36</t>
  </si>
  <si>
    <t>90007632</t>
  </si>
  <si>
    <t>Sloupky pro oplocení  TR 76/4/1 200 mm, žár.pozinkované</t>
  </si>
  <si>
    <t>Včetně horního zaslepení, uchycení pro mantinely.</t>
  </si>
  <si>
    <t>767995104R00</t>
  </si>
  <si>
    <t>Výroba a montáž kov. atypických konstr. do 50 kg</t>
  </si>
  <si>
    <t>kg</t>
  </si>
  <si>
    <t>ztužení 60/4 mm:(3,1*4+3,16*4+44,2*2)*5,524</t>
  </si>
  <si>
    <t>ztužení 60/5 mm:(12+12)*6,782</t>
  </si>
  <si>
    <t>R0323.2</t>
  </si>
  <si>
    <t>Ztužení plotové, žárově pozinkované, tr. 60/4 mm</t>
  </si>
  <si>
    <t>POL3_0</t>
  </si>
  <si>
    <t>ztužení 60/4 mm:3,1*4+3,16*4+44,2*2</t>
  </si>
  <si>
    <t>R0323.3</t>
  </si>
  <si>
    <t>Ztužení plotové, žárově pozinkované, tr. 60/5 mm</t>
  </si>
  <si>
    <t>ztužení 60/5 mm:12+12</t>
  </si>
  <si>
    <t>R0401</t>
  </si>
  <si>
    <t>Síť pro oplocení PE 45/45/3 mm, dodávka a montáž</t>
  </si>
  <si>
    <t>Včetně ocelového lanka, napínáků a karabinek.</t>
  </si>
  <si>
    <t>(44,2*2+3,1*4)*3,2</t>
  </si>
  <si>
    <t>(15*2)*4,2</t>
  </si>
  <si>
    <t>767920230R00</t>
  </si>
  <si>
    <t>Montáž vrat na ocelové sloupky, plochy do 6 m2</t>
  </si>
  <si>
    <t>R0362</t>
  </si>
  <si>
    <t>Vstupní brána 2000/2500 mm, žárově pozinkovaná, výplň síť, mantinel</t>
  </si>
  <si>
    <t>R564 80-1111.4</t>
  </si>
  <si>
    <t xml:space="preserve">Podklad kameniva drceného po zhutnění tl. 1cm, frakce 0/4 mm, tř. A </t>
  </si>
  <si>
    <t>hřiště:44*24</t>
  </si>
  <si>
    <t>R564 80-1111.3</t>
  </si>
  <si>
    <t xml:space="preserve">Podklad z kameniva drcen po zhutnění tloušťky 2 cm, frakce 4/8 mm, tř. A </t>
  </si>
  <si>
    <t>R564 80-1111.1</t>
  </si>
  <si>
    <t xml:space="preserve">Podklad z kameniva drcen po zhutnění tloušťky 3 cm, frakce 8/16 mm tř. A </t>
  </si>
  <si>
    <t>R564 81-1112.2</t>
  </si>
  <si>
    <t xml:space="preserve">Podklad z kameniva drcen po zhutnění tloušťky 6 cm, frakce 16/32 mm, tř. A </t>
  </si>
  <si>
    <t>564721112R00</t>
  </si>
  <si>
    <t>Podklad z kameniva drceného vel.32-63 mm,tl. 9 cm</t>
  </si>
  <si>
    <t>564821112RT4</t>
  </si>
  <si>
    <t>Podklad ze štěrkodrti po zhutnění tloušťky 9 cm, štěrkodrť frakce 0-63 mm</t>
  </si>
  <si>
    <t>568111111R00</t>
  </si>
  <si>
    <t>Zřízení vrstvy z geotextilie skl.do 1:5, š.do 3 m</t>
  </si>
  <si>
    <t>69366057R</t>
  </si>
  <si>
    <t>Geotextilie netkaná, 400 g/m2</t>
  </si>
  <si>
    <t>hřiště:44*24*1,15</t>
  </si>
  <si>
    <t>596215020R00</t>
  </si>
  <si>
    <t>Kladení zámkové dlažby tl. 6 cm do drtě tl. 3 cm</t>
  </si>
  <si>
    <t>221+3</t>
  </si>
  <si>
    <t>R592-4511900</t>
  </si>
  <si>
    <t>Dlažba distanční 200 x 200 x 60 mm přírodní</t>
  </si>
  <si>
    <t>Betonová distanční dlažba 200 resp. 170/200 rsp. 170 mm, tl. 60 mm.</t>
  </si>
  <si>
    <t>221*1,05</t>
  </si>
  <si>
    <t>592451150R</t>
  </si>
  <si>
    <t>Dlažba  SLP pro nevidomé tl. 60 mm přírodní</t>
  </si>
  <si>
    <t>3*1,05</t>
  </si>
  <si>
    <t>596291111R00</t>
  </si>
  <si>
    <t>Řezání zámkové dlažby tl. 60 mm</t>
  </si>
  <si>
    <t>R564 85-1111.1</t>
  </si>
  <si>
    <t>Podklad z kameniva drceného po zhutnění tl. 15 cm, frakce 8/16 mm, tř. A</t>
  </si>
  <si>
    <t>R0403</t>
  </si>
  <si>
    <t>Umělý vodopropustný tartan, tl. 10 mm</t>
  </si>
  <si>
    <t>Směs z celoprobarveného EPDM granulátu a PUR pojiva s filtračním průtokem min. 150 mm/h.</t>
  </si>
  <si>
    <t>R0151</t>
  </si>
  <si>
    <t>Příplatek za barevnost plochy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</si>
  <si>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</si>
  <si>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</si>
  <si>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</si>
  <si>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R0410</t>
  </si>
  <si>
    <t>Lajnování na tartan - polyuretanová barva, lajny š. 50 mm</t>
  </si>
  <si>
    <t>volejbal, nohejbal, tenis:89*2+30,8*2+146</t>
  </si>
  <si>
    <t>streetbal atyp.:16,4*4</t>
  </si>
  <si>
    <t>m. kopaná 40x20 m:212</t>
  </si>
  <si>
    <t>florbal atyp.:25,4*2</t>
  </si>
  <si>
    <t>R0774</t>
  </si>
  <si>
    <t>Sloupky na tenis, síť, pouzdra, žárově pozinkované, dodávka a montáž</t>
  </si>
  <si>
    <t>sada</t>
  </si>
  <si>
    <t>R0772</t>
  </si>
  <si>
    <t>Sloupky pro volejbal, síť volejbal-nohejbal, pouzdra, žárově pozinkované, dodávka a montáž</t>
  </si>
  <si>
    <t>R0785.2</t>
  </si>
  <si>
    <t>Branka pro malou kopanou 3x2m, pozinkovaná,  dodávka a montáž</t>
  </si>
  <si>
    <t>V brance použita speciální síť s klipy.</t>
  </si>
  <si>
    <t>R0791</t>
  </si>
  <si>
    <t>Konstrukce streetbalu sloupová, žárově pozinkovaná, dodávka a montáž</t>
  </si>
  <si>
    <t>S odrazovou deskou a řetízkovou síťkou.</t>
  </si>
  <si>
    <t>4</t>
  </si>
  <si>
    <t>R0108</t>
  </si>
  <si>
    <t>Bezpečnostní obalení sloupu v=2 m, dodávka a montáž</t>
  </si>
  <si>
    <t>R0782</t>
  </si>
  <si>
    <t>Branka florbalová, síť, dodávka a montáž</t>
  </si>
  <si>
    <t>R0796</t>
  </si>
  <si>
    <t>Lavička bez opěradla, dodávka a montáž</t>
  </si>
  <si>
    <t>6</t>
  </si>
  <si>
    <t>R0798</t>
  </si>
  <si>
    <t>Odpadkový koš, dodávka a montáž</t>
  </si>
  <si>
    <t>R0425</t>
  </si>
  <si>
    <t>Vyklápěcí lavice bez opěradla, dodávka a montáž</t>
  </si>
  <si>
    <t>S uzamykatelným prostorem na míče a sítě včetně držáku síťových sloupků.</t>
  </si>
  <si>
    <t>871318111R00</t>
  </si>
  <si>
    <t>Kladení drenážního potrubí z plastických hmot</t>
  </si>
  <si>
    <t>sběrný drén:304</t>
  </si>
  <si>
    <t>svodný drén:57</t>
  </si>
  <si>
    <t>28611223.AR</t>
  </si>
  <si>
    <t>Trubka PVC drenážní flexibilní d 100 mm</t>
  </si>
  <si>
    <t>sběrný drén:304*1,02</t>
  </si>
  <si>
    <t>28611225</t>
  </si>
  <si>
    <t>Trubka PVC drenážní flexibilní d 160 mm</t>
  </si>
  <si>
    <t>svodný drén:57*1,02</t>
  </si>
  <si>
    <t>212561111R00</t>
  </si>
  <si>
    <t>Výplň odvodňov. trativodů kam. hrubě drcen. 16 mm</t>
  </si>
  <si>
    <t>Změna frakce kameniva na 4-8 mm.</t>
  </si>
  <si>
    <t>sběrný drén:0,3*0,15*304</t>
  </si>
  <si>
    <t>svodný drén:0,4*0,3*57</t>
  </si>
  <si>
    <t>Frakce kameniva 8-16 mm.</t>
  </si>
  <si>
    <t>sběrný drén:0,3*0,25*304</t>
  </si>
  <si>
    <t>212971110R00</t>
  </si>
  <si>
    <t>Opláštění trativodů z geotext., do sklonu 1:2,5</t>
  </si>
  <si>
    <t>sběrný drén:(0,3*3+0,4*2)*304</t>
  </si>
  <si>
    <t>svodný drén:(0,4*3+0,6*2)*57</t>
  </si>
  <si>
    <t>69366197R</t>
  </si>
  <si>
    <t>Geotextilie netkaná 200 g/m2</t>
  </si>
  <si>
    <t>sběrný drén:(0,3*3+0,4*2)*304*1,15</t>
  </si>
  <si>
    <t>svodný drén:(0,4*3+0,6*2)*57*1,15</t>
  </si>
  <si>
    <t>877353121RT5</t>
  </si>
  <si>
    <t>Montáž tvarovek odboč. plast. gum. kroužek DN 200, včetně dodávky odbočky PVC 160/110 mm</t>
  </si>
  <si>
    <t>12</t>
  </si>
  <si>
    <t>877353121RT2</t>
  </si>
  <si>
    <t>Montáž tvarovek odboč. plast. gum. kroužek DN 200, včetně dodávky odbočky PVC 110/110 mm</t>
  </si>
  <si>
    <t>877313123R00</t>
  </si>
  <si>
    <t>Montáž tvarovek jednoos. plast. gum.kroužek DN 150</t>
  </si>
  <si>
    <t>28651691.AR</t>
  </si>
  <si>
    <t>Redukce kanalizační  160/ 110 PVC</t>
  </si>
  <si>
    <t>vsakovací jímky:5*4*1,25*2</t>
  </si>
  <si>
    <t>vsakovací jímky:(5*4*2+(5+4)*2*1,25)*2</t>
  </si>
  <si>
    <t>vsakovací jímky:(5*4*2+(5+4)*2*1,25)*2*1,15</t>
  </si>
  <si>
    <t>564211111R00</t>
  </si>
  <si>
    <t>Podklad ze štěrkopísku po zhutnění tloušťky 5 cm</t>
  </si>
  <si>
    <t>Frakce 0-2 mm</t>
  </si>
  <si>
    <t>vsakovací jímky:5*4*2</t>
  </si>
  <si>
    <t>894412211RAA</t>
  </si>
  <si>
    <t>Šachta, DN 1000, stěna 90 mm, dno přímé V max. 40, hloubka dna 2,00 m, poklop litina 12,5 t</t>
  </si>
  <si>
    <t>0,1*0,3*(179+1,5)</t>
  </si>
  <si>
    <t>916561111RT4</t>
  </si>
  <si>
    <t>Osazení záhon.obrubníků do lože z C 12/15 s opěrou, včetně obrubníku  50/5/25 cm</t>
  </si>
  <si>
    <t>176</t>
  </si>
  <si>
    <t>R0152</t>
  </si>
  <si>
    <t>Příplatek za vyšší třídu betonového lože obrubníku, C 16/20</t>
  </si>
  <si>
    <t>Rozdíl v ceně mezi betonovým ložem obrubníku tř. C 12/15 a C 16/20.</t>
  </si>
  <si>
    <t>917862114RV3</t>
  </si>
  <si>
    <t>Osazení stojatého obrubníku betonového, s boční opěrou, do lože z betonu C 25/30, včetně obrubníku nájezdového 1000 x 150 x 150 mm</t>
  </si>
  <si>
    <t>9</t>
  </si>
  <si>
    <t>917862114RV4</t>
  </si>
  <si>
    <t>Osazení stojatého obrubníku betonového, s boční opěrou, do lože z betonu C 25/30, včetně obrubníku nájezdového náběhového 1000 x 150 x 150-250 mm</t>
  </si>
  <si>
    <t>917932121RT2</t>
  </si>
  <si>
    <t>Osazení betonové prefa přídlažby do lože z C16/20, včetně dodávky silniční přídlažby</t>
  </si>
  <si>
    <t>998222012R00</t>
  </si>
  <si>
    <t>Přesun hmot, zpevněné plochy, kryt z kameniva</t>
  </si>
  <si>
    <t>762134122R00</t>
  </si>
  <si>
    <t>Montáž bednění stěn, fošny hobl. do 60 mm</t>
  </si>
  <si>
    <t>(24,2*2+44,2*2)*0,8</t>
  </si>
  <si>
    <t>R605-00022</t>
  </si>
  <si>
    <t>Fošna hoblovaná  modřínová tl. 36 mm,, 2x zkosená hrana</t>
  </si>
  <si>
    <t>(24,2*2+44,2*2)*0,195*0,035*4*1,15</t>
  </si>
  <si>
    <t>998762102R00</t>
  </si>
  <si>
    <t>Přesun hmot pro tesařské konstrukce, výšky do 12 m</t>
  </si>
  <si>
    <t>783626200R00</t>
  </si>
  <si>
    <t>Nátěr lazurovací truhlářských výrobků 2x lakování</t>
  </si>
  <si>
    <t>(24,2*2+44,2*2)*(0,195+0,035)*2*4</t>
  </si>
  <si>
    <t/>
  </si>
  <si>
    <t>SUM</t>
  </si>
  <si>
    <t>Poznámky uchazeče k zadání</t>
  </si>
  <si>
    <t>POPUZIV</t>
  </si>
  <si>
    <t>END</t>
  </si>
  <si>
    <t>SO 01 Víceúčelové hřiště</t>
  </si>
  <si>
    <t>Střední průmyslová škola Třebíč</t>
  </si>
  <si>
    <t>66610702</t>
  </si>
  <si>
    <t>Manželů Curieových 734, Třebíč 674 01</t>
  </si>
  <si>
    <t>CZ66610702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</si>
</sst>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vertical="top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8" fillId="0" borderId="6" xfId="0" applyFont="1" applyBorder="1" applyAlignment="1">
      <alignment horizont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4"/>
  <sheetViews>
    <sheetView showGridLines="0" topLeftCell="B1" zoomScaleNormal="100" zoomScaleSheetLayoutView="75" workbookViewId="0">
      <selection activeCell="B15" sqref="B15:J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6" t="s">
        <v>40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79" t="s">
        <v>38</v>
      </c>
      <c r="C2" s="80"/>
      <c r="D2" s="199" t="s">
        <v>43</v>
      </c>
      <c r="E2" s="200"/>
      <c r="F2" s="200"/>
      <c r="G2" s="200"/>
      <c r="H2" s="200"/>
      <c r="I2" s="200"/>
      <c r="J2" s="201"/>
      <c r="O2" s="2"/>
    </row>
    <row r="3" spans="1:15" ht="24" customHeight="1" x14ac:dyDescent="0.2">
      <c r="A3" s="4"/>
      <c r="B3" s="81" t="s">
        <v>41</v>
      </c>
      <c r="C3" s="82"/>
      <c r="D3" s="221" t="s">
        <v>427</v>
      </c>
      <c r="E3" s="222"/>
      <c r="F3" s="222"/>
      <c r="G3" s="222"/>
      <c r="H3" s="222"/>
      <c r="I3" s="222"/>
      <c r="J3" s="223"/>
    </row>
    <row r="4" spans="1:15" ht="23.45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428</v>
      </c>
      <c r="E5" s="25"/>
      <c r="F5" s="25"/>
      <c r="G5" s="25"/>
      <c r="H5" s="27" t="s">
        <v>33</v>
      </c>
      <c r="I5" s="89" t="s">
        <v>429</v>
      </c>
      <c r="J5" s="11"/>
    </row>
    <row r="6" spans="1:15" ht="15.75" customHeight="1" x14ac:dyDescent="0.2">
      <c r="A6" s="4"/>
      <c r="B6" s="39"/>
      <c r="C6" s="25"/>
      <c r="D6" s="89" t="s">
        <v>430</v>
      </c>
      <c r="E6" s="25"/>
      <c r="F6" s="25"/>
      <c r="G6" s="25"/>
      <c r="H6" s="27" t="s">
        <v>34</v>
      </c>
      <c r="I6" s="89" t="s">
        <v>431</v>
      </c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6"/>
      <c r="E12" s="236"/>
      <c r="F12" s="236"/>
      <c r="G12" s="23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7"/>
      <c r="E13" s="237"/>
      <c r="F13" s="237"/>
      <c r="G13" s="23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5"/>
      <c r="F15" s="205"/>
      <c r="G15" s="234"/>
      <c r="H15" s="234"/>
      <c r="I15" s="234" t="s">
        <v>28</v>
      </c>
      <c r="J15" s="23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2"/>
      <c r="F16" s="203"/>
      <c r="G16" s="202"/>
      <c r="H16" s="203"/>
      <c r="I16" s="202">
        <f>SUMIF(F47:F60,A16,I47:I60)+SUMIF(F47:F60,"PSU",I47:I60)</f>
        <v>0</v>
      </c>
      <c r="J16" s="20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2"/>
      <c r="F17" s="203"/>
      <c r="G17" s="202"/>
      <c r="H17" s="203"/>
      <c r="I17" s="202">
        <f>SUMIF(F47:F60,A17,I47:I60)</f>
        <v>0</v>
      </c>
      <c r="J17" s="20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2"/>
      <c r="F18" s="203"/>
      <c r="G18" s="202"/>
      <c r="H18" s="203"/>
      <c r="I18" s="202">
        <f>SUMIF(F47:F60,A18,I47:I60)</f>
        <v>0</v>
      </c>
      <c r="J18" s="204"/>
    </row>
    <row r="19" spans="1:10" ht="23.25" customHeight="1" x14ac:dyDescent="0.2">
      <c r="A19" s="139" t="s">
        <v>77</v>
      </c>
      <c r="B19" s="140" t="s">
        <v>26</v>
      </c>
      <c r="C19" s="56"/>
      <c r="D19" s="57"/>
      <c r="E19" s="202"/>
      <c r="F19" s="203"/>
      <c r="G19" s="202"/>
      <c r="H19" s="203"/>
      <c r="I19" s="202">
        <f>SUMIF(F47:F60,A19,I47:I60)</f>
        <v>0</v>
      </c>
      <c r="J19" s="204"/>
    </row>
    <row r="20" spans="1:10" ht="23.25" customHeight="1" x14ac:dyDescent="0.2">
      <c r="A20" s="139" t="s">
        <v>78</v>
      </c>
      <c r="B20" s="140" t="s">
        <v>27</v>
      </c>
      <c r="C20" s="56"/>
      <c r="D20" s="57"/>
      <c r="E20" s="202"/>
      <c r="F20" s="203"/>
      <c r="G20" s="202"/>
      <c r="H20" s="203"/>
      <c r="I20" s="202">
        <f>SUMIF(F47:F60,A20,I47:I60)</f>
        <v>0</v>
      </c>
      <c r="J20" s="204"/>
    </row>
    <row r="21" spans="1:10" ht="23.25" customHeight="1" x14ac:dyDescent="0.2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13">
        <f>ZakladDPHSniVypocet</f>
        <v>0</v>
      </c>
      <c r="H23" s="214"/>
      <c r="I23" s="21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18">
        <f>ZakladDPHSni*SazbaDPH1/100</f>
        <v>0</v>
      </c>
      <c r="H24" s="219"/>
      <c r="I24" s="21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3">
        <f>ZakladDPHZaklVypocet</f>
        <v>0</v>
      </c>
      <c r="H25" s="214"/>
      <c r="I25" s="21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9">
        <f>ZakladDPHZakl*SazbaDPH2/100</f>
        <v>0</v>
      </c>
      <c r="H26" s="210"/>
      <c r="I26" s="21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3">
        <f>ZakladDPHSniVypocet+ZakladDPHZaklVypocet</f>
        <v>0</v>
      </c>
      <c r="H28" s="233"/>
      <c r="I28" s="233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2">
        <f>ZakladDPHSni+DPHSni+ZakladDPHZakl+DPHZakl+Zaokrouhleni</f>
        <v>0</v>
      </c>
      <c r="H29" s="212"/>
      <c r="I29" s="212"/>
      <c r="J29" s="117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8"/>
      <c r="E34" s="198"/>
      <c r="F34" s="30"/>
      <c r="G34" s="198"/>
      <c r="H34" s="198"/>
      <c r="I34" s="198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44</v>
      </c>
      <c r="C39" s="224" t="s">
        <v>43</v>
      </c>
      <c r="D39" s="225"/>
      <c r="E39" s="225"/>
      <c r="F39" s="106">
        <f>'Rozpočet Pol'!AC291</f>
        <v>0</v>
      </c>
      <c r="G39" s="107">
        <f>'Rozpočet Pol'!AD291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6" t="s">
        <v>45</v>
      </c>
      <c r="C40" s="227"/>
      <c r="D40" s="227"/>
      <c r="E40" s="22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47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48</v>
      </c>
      <c r="G46" s="127"/>
      <c r="H46" s="127"/>
      <c r="I46" s="229" t="s">
        <v>28</v>
      </c>
      <c r="J46" s="229"/>
    </row>
    <row r="47" spans="1:10" ht="25.5" customHeight="1" x14ac:dyDescent="0.2">
      <c r="A47" s="120"/>
      <c r="B47" s="128" t="s">
        <v>49</v>
      </c>
      <c r="C47" s="231" t="s">
        <v>50</v>
      </c>
      <c r="D47" s="232"/>
      <c r="E47" s="232"/>
      <c r="F47" s="130" t="s">
        <v>23</v>
      </c>
      <c r="G47" s="131"/>
      <c r="H47" s="131"/>
      <c r="I47" s="230">
        <f>'Rozpočet Pol'!G8</f>
        <v>0</v>
      </c>
      <c r="J47" s="230"/>
    </row>
    <row r="48" spans="1:10" ht="25.5" customHeight="1" x14ac:dyDescent="0.2">
      <c r="A48" s="120"/>
      <c r="B48" s="122" t="s">
        <v>51</v>
      </c>
      <c r="C48" s="240" t="s">
        <v>52</v>
      </c>
      <c r="D48" s="241"/>
      <c r="E48" s="241"/>
      <c r="F48" s="132" t="s">
        <v>23</v>
      </c>
      <c r="G48" s="133"/>
      <c r="H48" s="133"/>
      <c r="I48" s="239">
        <f>'Rozpočet Pol'!G54</f>
        <v>0</v>
      </c>
      <c r="J48" s="239"/>
    </row>
    <row r="49" spans="1:10" ht="25.5" customHeight="1" x14ac:dyDescent="0.2">
      <c r="A49" s="120"/>
      <c r="B49" s="122" t="s">
        <v>53</v>
      </c>
      <c r="C49" s="240" t="s">
        <v>54</v>
      </c>
      <c r="D49" s="241"/>
      <c r="E49" s="241"/>
      <c r="F49" s="132" t="s">
        <v>23</v>
      </c>
      <c r="G49" s="133"/>
      <c r="H49" s="133"/>
      <c r="I49" s="239">
        <f>'Rozpočet Pol'!G87</f>
        <v>0</v>
      </c>
      <c r="J49" s="239"/>
    </row>
    <row r="50" spans="1:10" ht="25.5" customHeight="1" x14ac:dyDescent="0.2">
      <c r="A50" s="120"/>
      <c r="B50" s="122" t="s">
        <v>55</v>
      </c>
      <c r="C50" s="240" t="s">
        <v>56</v>
      </c>
      <c r="D50" s="241"/>
      <c r="E50" s="241"/>
      <c r="F50" s="132" t="s">
        <v>23</v>
      </c>
      <c r="G50" s="133"/>
      <c r="H50" s="133"/>
      <c r="I50" s="239">
        <f>'Rozpočet Pol'!G128</f>
        <v>0</v>
      </c>
      <c r="J50" s="239"/>
    </row>
    <row r="51" spans="1:10" ht="25.5" customHeight="1" x14ac:dyDescent="0.2">
      <c r="A51" s="120"/>
      <c r="B51" s="122" t="s">
        <v>57</v>
      </c>
      <c r="C51" s="240" t="s">
        <v>58</v>
      </c>
      <c r="D51" s="241"/>
      <c r="E51" s="241"/>
      <c r="F51" s="132" t="s">
        <v>23</v>
      </c>
      <c r="G51" s="133"/>
      <c r="H51" s="133"/>
      <c r="I51" s="239">
        <f>'Rozpočet Pol'!G157</f>
        <v>0</v>
      </c>
      <c r="J51" s="239"/>
    </row>
    <row r="52" spans="1:10" ht="25.5" customHeight="1" x14ac:dyDescent="0.2">
      <c r="A52" s="120"/>
      <c r="B52" s="122" t="s">
        <v>59</v>
      </c>
      <c r="C52" s="240" t="s">
        <v>60</v>
      </c>
      <c r="D52" s="241"/>
      <c r="E52" s="241"/>
      <c r="F52" s="132" t="s">
        <v>23</v>
      </c>
      <c r="G52" s="133"/>
      <c r="H52" s="133"/>
      <c r="I52" s="239">
        <f>'Rozpočet Pol'!G174</f>
        <v>0</v>
      </c>
      <c r="J52" s="239"/>
    </row>
    <row r="53" spans="1:10" ht="25.5" customHeight="1" x14ac:dyDescent="0.2">
      <c r="A53" s="120"/>
      <c r="B53" s="122" t="s">
        <v>61</v>
      </c>
      <c r="C53" s="240" t="s">
        <v>62</v>
      </c>
      <c r="D53" s="241"/>
      <c r="E53" s="241"/>
      <c r="F53" s="132" t="s">
        <v>23</v>
      </c>
      <c r="G53" s="133"/>
      <c r="H53" s="133"/>
      <c r="I53" s="239">
        <f>'Rozpočet Pol'!G186</f>
        <v>0</v>
      </c>
      <c r="J53" s="239"/>
    </row>
    <row r="54" spans="1:10" ht="25.5" customHeight="1" x14ac:dyDescent="0.2">
      <c r="A54" s="120"/>
      <c r="B54" s="122" t="s">
        <v>63</v>
      </c>
      <c r="C54" s="240" t="s">
        <v>64</v>
      </c>
      <c r="D54" s="241"/>
      <c r="E54" s="241"/>
      <c r="F54" s="132" t="s">
        <v>23</v>
      </c>
      <c r="G54" s="133"/>
      <c r="H54" s="133"/>
      <c r="I54" s="239">
        <f>'Rozpočet Pol'!G200</f>
        <v>0</v>
      </c>
      <c r="J54" s="239"/>
    </row>
    <row r="55" spans="1:10" ht="25.5" customHeight="1" x14ac:dyDescent="0.2">
      <c r="A55" s="120"/>
      <c r="B55" s="122" t="s">
        <v>65</v>
      </c>
      <c r="C55" s="240" t="s">
        <v>66</v>
      </c>
      <c r="D55" s="241"/>
      <c r="E55" s="241"/>
      <c r="F55" s="132" t="s">
        <v>23</v>
      </c>
      <c r="G55" s="133"/>
      <c r="H55" s="133"/>
      <c r="I55" s="239">
        <f>'Rozpočet Pol'!G222</f>
        <v>0</v>
      </c>
      <c r="J55" s="239"/>
    </row>
    <row r="56" spans="1:10" ht="25.5" customHeight="1" x14ac:dyDescent="0.2">
      <c r="A56" s="120"/>
      <c r="B56" s="122" t="s">
        <v>67</v>
      </c>
      <c r="C56" s="240" t="s">
        <v>68</v>
      </c>
      <c r="D56" s="241"/>
      <c r="E56" s="241"/>
      <c r="F56" s="132" t="s">
        <v>23</v>
      </c>
      <c r="G56" s="133"/>
      <c r="H56" s="133"/>
      <c r="I56" s="239">
        <f>'Rozpočet Pol'!G252</f>
        <v>0</v>
      </c>
      <c r="J56" s="239"/>
    </row>
    <row r="57" spans="1:10" ht="25.5" customHeight="1" x14ac:dyDescent="0.2">
      <c r="A57" s="120"/>
      <c r="B57" s="122" t="s">
        <v>69</v>
      </c>
      <c r="C57" s="240" t="s">
        <v>70</v>
      </c>
      <c r="D57" s="241"/>
      <c r="E57" s="241"/>
      <c r="F57" s="132" t="s">
        <v>23</v>
      </c>
      <c r="G57" s="133"/>
      <c r="H57" s="133"/>
      <c r="I57" s="239">
        <f>'Rozpočet Pol'!G265</f>
        <v>0</v>
      </c>
      <c r="J57" s="239"/>
    </row>
    <row r="58" spans="1:10" ht="25.5" customHeight="1" x14ac:dyDescent="0.2">
      <c r="A58" s="120"/>
      <c r="B58" s="122" t="s">
        <v>71</v>
      </c>
      <c r="C58" s="240" t="s">
        <v>72</v>
      </c>
      <c r="D58" s="241"/>
      <c r="E58" s="241"/>
      <c r="F58" s="132" t="s">
        <v>23</v>
      </c>
      <c r="G58" s="133"/>
      <c r="H58" s="133"/>
      <c r="I58" s="239">
        <f>'Rozpočet Pol'!G279</f>
        <v>0</v>
      </c>
      <c r="J58" s="239"/>
    </row>
    <row r="59" spans="1:10" ht="25.5" customHeight="1" x14ac:dyDescent="0.2">
      <c r="A59" s="120"/>
      <c r="B59" s="122" t="s">
        <v>73</v>
      </c>
      <c r="C59" s="240" t="s">
        <v>74</v>
      </c>
      <c r="D59" s="241"/>
      <c r="E59" s="241"/>
      <c r="F59" s="132" t="s">
        <v>24</v>
      </c>
      <c r="G59" s="133"/>
      <c r="H59" s="133"/>
      <c r="I59" s="239">
        <f>'Rozpočet Pol'!G281</f>
        <v>0</v>
      </c>
      <c r="J59" s="239"/>
    </row>
    <row r="60" spans="1:10" ht="25.5" customHeight="1" x14ac:dyDescent="0.2">
      <c r="A60" s="120"/>
      <c r="B60" s="129" t="s">
        <v>75</v>
      </c>
      <c r="C60" s="243" t="s">
        <v>76</v>
      </c>
      <c r="D60" s="244"/>
      <c r="E60" s="244"/>
      <c r="F60" s="134" t="s">
        <v>24</v>
      </c>
      <c r="G60" s="135"/>
      <c r="H60" s="135"/>
      <c r="I60" s="242">
        <f>'Rozpočet Pol'!G287</f>
        <v>0</v>
      </c>
      <c r="J60" s="242"/>
    </row>
    <row r="61" spans="1:10" ht="25.5" customHeight="1" x14ac:dyDescent="0.2">
      <c r="A61" s="121"/>
      <c r="B61" s="125" t="s">
        <v>1</v>
      </c>
      <c r="C61" s="125"/>
      <c r="D61" s="126"/>
      <c r="E61" s="126"/>
      <c r="F61" s="136"/>
      <c r="G61" s="137"/>
      <c r="H61" s="137"/>
      <c r="I61" s="245">
        <f>SUM(I47:I60)</f>
        <v>0</v>
      </c>
      <c r="J61" s="245"/>
    </row>
    <row r="62" spans="1:10" x14ac:dyDescent="0.2">
      <c r="F62" s="138"/>
      <c r="G62" s="94"/>
      <c r="H62" s="138"/>
      <c r="I62" s="94"/>
      <c r="J62" s="94"/>
    </row>
    <row r="63" spans="1:10" x14ac:dyDescent="0.2">
      <c r="F63" s="138"/>
      <c r="G63" s="94"/>
      <c r="H63" s="138"/>
      <c r="I63" s="94"/>
      <c r="J63" s="94"/>
    </row>
    <row r="64" spans="1:10" x14ac:dyDescent="0.2">
      <c r="F64" s="138"/>
      <c r="G64" s="94"/>
      <c r="H64" s="138"/>
      <c r="I64" s="94"/>
      <c r="J6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39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301"/>
  <sheetViews>
    <sheetView tabSelected="1" workbookViewId="0">
      <selection activeCellId="3" sqref="G300:G1048576 G1:G294 A300:E1048576 A1:E294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80</v>
      </c>
    </row>
    <row r="2" spans="1:60" ht="25.15" customHeight="1" x14ac:dyDescent="0.2">
      <c r="A2" s="141" t="s">
        <v>79</v>
      </c>
      <c r="B2" s="196"/>
      <c r="C2" s="256" t="s">
        <v>43</v>
      </c>
      <c r="D2" s="257"/>
      <c r="E2" s="257"/>
      <c r="F2" s="257"/>
      <c r="G2" s="258"/>
      <c r="AE2" t="s">
        <v>81</v>
      </c>
    </row>
    <row r="3" spans="1:60" ht="25.15" hidden="1" customHeight="1" x14ac:dyDescent="0.2">
      <c r="A3" s="142" t="s">
        <v>7</v>
      </c>
      <c r="B3" s="197"/>
      <c r="C3" s="259"/>
      <c r="D3" s="260"/>
      <c r="E3" s="260"/>
      <c r="F3" s="260"/>
      <c r="G3" s="261"/>
      <c r="AE3" t="s">
        <v>82</v>
      </c>
    </row>
    <row r="4" spans="1:60" ht="25.15" hidden="1" customHeight="1" x14ac:dyDescent="0.2">
      <c r="A4" s="142" t="s">
        <v>8</v>
      </c>
      <c r="B4" s="197"/>
      <c r="C4" s="259"/>
      <c r="D4" s="260"/>
      <c r="E4" s="260"/>
      <c r="F4" s="260"/>
      <c r="G4" s="261"/>
      <c r="AE4" t="s">
        <v>83</v>
      </c>
    </row>
    <row r="5" spans="1:60" hidden="1" x14ac:dyDescent="0.2">
      <c r="A5" s="143" t="s">
        <v>84</v>
      </c>
      <c r="B5" s="144"/>
      <c r="C5" s="145"/>
      <c r="D5" s="146"/>
      <c r="E5" s="146"/>
      <c r="F5" s="146"/>
      <c r="G5" s="147"/>
      <c r="AE5" t="s">
        <v>85</v>
      </c>
    </row>
    <row r="7" spans="1:60" ht="38.25" x14ac:dyDescent="0.2">
      <c r="A7" s="153" t="s">
        <v>86</v>
      </c>
      <c r="B7" s="154" t="s">
        <v>87</v>
      </c>
      <c r="C7" s="154" t="s">
        <v>88</v>
      </c>
      <c r="D7" s="153" t="s">
        <v>89</v>
      </c>
      <c r="E7" s="153" t="s">
        <v>90</v>
      </c>
      <c r="F7" s="148" t="s">
        <v>91</v>
      </c>
      <c r="G7" s="170" t="s">
        <v>28</v>
      </c>
      <c r="H7" s="171" t="s">
        <v>29</v>
      </c>
      <c r="I7" s="171" t="s">
        <v>92</v>
      </c>
      <c r="J7" s="171" t="s">
        <v>30</v>
      </c>
      <c r="K7" s="171" t="s">
        <v>93</v>
      </c>
      <c r="L7" s="171" t="s">
        <v>94</v>
      </c>
      <c r="M7" s="171" t="s">
        <v>95</v>
      </c>
      <c r="N7" s="171" t="s">
        <v>96</v>
      </c>
      <c r="O7" s="171" t="s">
        <v>97</v>
      </c>
      <c r="P7" s="171" t="s">
        <v>98</v>
      </c>
      <c r="Q7" s="171" t="s">
        <v>99</v>
      </c>
      <c r="R7" s="171" t="s">
        <v>100</v>
      </c>
      <c r="S7" s="171" t="s">
        <v>101</v>
      </c>
      <c r="T7" s="171" t="s">
        <v>102</v>
      </c>
      <c r="U7" s="156" t="s">
        <v>103</v>
      </c>
    </row>
    <row r="8" spans="1:60" x14ac:dyDescent="0.2">
      <c r="A8" s="172" t="s">
        <v>104</v>
      </c>
      <c r="B8" s="173" t="s">
        <v>49</v>
      </c>
      <c r="C8" s="174" t="s">
        <v>50</v>
      </c>
      <c r="D8" s="155"/>
      <c r="E8" s="175"/>
      <c r="F8" s="176"/>
      <c r="G8" s="176">
        <f>SUMIF(AE9:AE53,"&lt;&gt;NOR",G9:G53)</f>
        <v>0</v>
      </c>
      <c r="H8" s="176"/>
      <c r="I8" s="176">
        <f>SUM(I9:I53)</f>
        <v>0</v>
      </c>
      <c r="J8" s="176"/>
      <c r="K8" s="176">
        <f>SUM(K9:K53)</f>
        <v>0</v>
      </c>
      <c r="L8" s="176"/>
      <c r="M8" s="176">
        <f>SUM(M9:M53)</f>
        <v>0</v>
      </c>
      <c r="N8" s="155"/>
      <c r="O8" s="155">
        <f>SUM(O9:O53)</f>
        <v>1.7250000000000001E-2</v>
      </c>
      <c r="P8" s="155"/>
      <c r="Q8" s="155">
        <f>SUM(Q9:Q53)</f>
        <v>0</v>
      </c>
      <c r="R8" s="155"/>
      <c r="S8" s="155"/>
      <c r="T8" s="172"/>
      <c r="U8" s="155">
        <f>SUM(U9:U53)</f>
        <v>499.31999999999994</v>
      </c>
      <c r="AE8" t="s">
        <v>105</v>
      </c>
    </row>
    <row r="9" spans="1:60" outlineLevel="1" x14ac:dyDescent="0.2">
      <c r="A9" s="150">
        <v>1</v>
      </c>
      <c r="B9" s="157" t="s">
        <v>106</v>
      </c>
      <c r="C9" s="188" t="s">
        <v>107</v>
      </c>
      <c r="D9" s="159" t="s">
        <v>108</v>
      </c>
      <c r="E9" s="164">
        <v>64.5</v>
      </c>
      <c r="F9" s="167">
        <f>H9+J9</f>
        <v>0</v>
      </c>
      <c r="G9" s="168">
        <f>ROUND(E9*F9,2)</f>
        <v>0</v>
      </c>
      <c r="H9" s="168"/>
      <c r="I9" s="168">
        <f>ROUND(E9*H9,2)</f>
        <v>0</v>
      </c>
      <c r="J9" s="168"/>
      <c r="K9" s="168">
        <f>ROUND(E9*J9,2)</f>
        <v>0</v>
      </c>
      <c r="L9" s="168">
        <v>21</v>
      </c>
      <c r="M9" s="168">
        <f>G9*(1+L9/100)</f>
        <v>0</v>
      </c>
      <c r="N9" s="159">
        <v>0</v>
      </c>
      <c r="O9" s="159">
        <f>ROUND(E9*N9,5)</f>
        <v>0</v>
      </c>
      <c r="P9" s="159">
        <v>0</v>
      </c>
      <c r="Q9" s="159">
        <f>ROUND(E9*P9,5)</f>
        <v>0</v>
      </c>
      <c r="R9" s="159"/>
      <c r="S9" s="159"/>
      <c r="T9" s="160">
        <v>0.36799999999999999</v>
      </c>
      <c r="U9" s="159">
        <f>ROUND(E9*T9,2)</f>
        <v>23.74</v>
      </c>
      <c r="V9" s="149"/>
      <c r="W9" s="149"/>
      <c r="X9" s="149"/>
      <c r="Y9" s="149"/>
      <c r="Z9" s="149"/>
      <c r="AA9" s="149"/>
      <c r="AB9" s="149"/>
      <c r="AC9" s="149"/>
      <c r="AD9" s="149"/>
      <c r="AE9" s="149" t="s">
        <v>109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0"/>
      <c r="B10" s="157"/>
      <c r="C10" s="189" t="s">
        <v>110</v>
      </c>
      <c r="D10" s="161"/>
      <c r="E10" s="165">
        <v>64.5</v>
      </c>
      <c r="F10" s="168"/>
      <c r="G10" s="168"/>
      <c r="H10" s="168"/>
      <c r="I10" s="168"/>
      <c r="J10" s="168"/>
      <c r="K10" s="168"/>
      <c r="L10" s="168"/>
      <c r="M10" s="168"/>
      <c r="N10" s="159"/>
      <c r="O10" s="159"/>
      <c r="P10" s="159"/>
      <c r="Q10" s="159"/>
      <c r="R10" s="159"/>
      <c r="S10" s="159"/>
      <c r="T10" s="160"/>
      <c r="U10" s="159"/>
      <c r="V10" s="149"/>
      <c r="W10" s="149"/>
      <c r="X10" s="149"/>
      <c r="Y10" s="149"/>
      <c r="Z10" s="149"/>
      <c r="AA10" s="149"/>
      <c r="AB10" s="149"/>
      <c r="AC10" s="149"/>
      <c r="AD10" s="149"/>
      <c r="AE10" s="149" t="s">
        <v>111</v>
      </c>
      <c r="AF10" s="149">
        <v>0</v>
      </c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0">
        <v>2</v>
      </c>
      <c r="B11" s="157" t="s">
        <v>106</v>
      </c>
      <c r="C11" s="188" t="s">
        <v>107</v>
      </c>
      <c r="D11" s="159" t="s">
        <v>108</v>
      </c>
      <c r="E11" s="164">
        <v>129</v>
      </c>
      <c r="F11" s="167">
        <f>H11+J11</f>
        <v>0</v>
      </c>
      <c r="G11" s="168">
        <f>ROUND(E11*F11,2)</f>
        <v>0</v>
      </c>
      <c r="H11" s="168"/>
      <c r="I11" s="168">
        <f>ROUND(E11*H11,2)</f>
        <v>0</v>
      </c>
      <c r="J11" s="168"/>
      <c r="K11" s="168">
        <f>ROUND(E11*J11,2)</f>
        <v>0</v>
      </c>
      <c r="L11" s="168">
        <v>21</v>
      </c>
      <c r="M11" s="168">
        <f>G11*(1+L11/100)</f>
        <v>0</v>
      </c>
      <c r="N11" s="159">
        <v>0</v>
      </c>
      <c r="O11" s="159">
        <f>ROUND(E11*N11,5)</f>
        <v>0</v>
      </c>
      <c r="P11" s="159">
        <v>0</v>
      </c>
      <c r="Q11" s="159">
        <f>ROUND(E11*P11,5)</f>
        <v>0</v>
      </c>
      <c r="R11" s="159"/>
      <c r="S11" s="159"/>
      <c r="T11" s="160">
        <v>0.36799999999999999</v>
      </c>
      <c r="U11" s="159">
        <f>ROUND(E11*T11,2)</f>
        <v>47.47</v>
      </c>
      <c r="V11" s="149"/>
      <c r="W11" s="149"/>
      <c r="X11" s="149"/>
      <c r="Y11" s="149"/>
      <c r="Z11" s="149"/>
      <c r="AA11" s="149"/>
      <c r="AB11" s="149"/>
      <c r="AC11" s="149"/>
      <c r="AD11" s="149"/>
      <c r="AE11" s="149" t="s">
        <v>109</v>
      </c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0"/>
      <c r="B12" s="157"/>
      <c r="C12" s="189" t="s">
        <v>112</v>
      </c>
      <c r="D12" s="161"/>
      <c r="E12" s="165">
        <v>129</v>
      </c>
      <c r="F12" s="168"/>
      <c r="G12" s="168"/>
      <c r="H12" s="168"/>
      <c r="I12" s="168"/>
      <c r="J12" s="168"/>
      <c r="K12" s="168"/>
      <c r="L12" s="168"/>
      <c r="M12" s="168"/>
      <c r="N12" s="159"/>
      <c r="O12" s="159"/>
      <c r="P12" s="159"/>
      <c r="Q12" s="159"/>
      <c r="R12" s="159"/>
      <c r="S12" s="159"/>
      <c r="T12" s="160"/>
      <c r="U12" s="159"/>
      <c r="V12" s="149"/>
      <c r="W12" s="149"/>
      <c r="X12" s="149"/>
      <c r="Y12" s="149"/>
      <c r="Z12" s="149"/>
      <c r="AA12" s="149"/>
      <c r="AB12" s="149"/>
      <c r="AC12" s="149"/>
      <c r="AD12" s="149"/>
      <c r="AE12" s="149" t="s">
        <v>111</v>
      </c>
      <c r="AF12" s="149">
        <v>0</v>
      </c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0">
        <v>3</v>
      </c>
      <c r="B13" s="157" t="s">
        <v>106</v>
      </c>
      <c r="C13" s="188" t="s">
        <v>107</v>
      </c>
      <c r="D13" s="159" t="s">
        <v>108</v>
      </c>
      <c r="E13" s="164">
        <v>129</v>
      </c>
      <c r="F13" s="167">
        <f>H13+J13</f>
        <v>0</v>
      </c>
      <c r="G13" s="168">
        <f>ROUND(E13*F13,2)</f>
        <v>0</v>
      </c>
      <c r="H13" s="168"/>
      <c r="I13" s="168">
        <f>ROUND(E13*H13,2)</f>
        <v>0</v>
      </c>
      <c r="J13" s="168"/>
      <c r="K13" s="168">
        <f>ROUND(E13*J13,2)</f>
        <v>0</v>
      </c>
      <c r="L13" s="168">
        <v>21</v>
      </c>
      <c r="M13" s="168">
        <f>G13*(1+L13/100)</f>
        <v>0</v>
      </c>
      <c r="N13" s="159">
        <v>0</v>
      </c>
      <c r="O13" s="159">
        <f>ROUND(E13*N13,5)</f>
        <v>0</v>
      </c>
      <c r="P13" s="159">
        <v>0</v>
      </c>
      <c r="Q13" s="159">
        <f>ROUND(E13*P13,5)</f>
        <v>0</v>
      </c>
      <c r="R13" s="159"/>
      <c r="S13" s="159"/>
      <c r="T13" s="160">
        <v>0.36799999999999999</v>
      </c>
      <c r="U13" s="159">
        <f>ROUND(E13*T13,2)</f>
        <v>47.47</v>
      </c>
      <c r="V13" s="149"/>
      <c r="W13" s="149"/>
      <c r="X13" s="149"/>
      <c r="Y13" s="149"/>
      <c r="Z13" s="149"/>
      <c r="AA13" s="149"/>
      <c r="AB13" s="149"/>
      <c r="AC13" s="149"/>
      <c r="AD13" s="149"/>
      <c r="AE13" s="149" t="s">
        <v>109</v>
      </c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0"/>
      <c r="B14" s="157"/>
      <c r="C14" s="189" t="s">
        <v>113</v>
      </c>
      <c r="D14" s="161"/>
      <c r="E14" s="165">
        <v>129</v>
      </c>
      <c r="F14" s="168"/>
      <c r="G14" s="168"/>
      <c r="H14" s="168"/>
      <c r="I14" s="168"/>
      <c r="J14" s="168"/>
      <c r="K14" s="168"/>
      <c r="L14" s="168"/>
      <c r="M14" s="168"/>
      <c r="N14" s="159"/>
      <c r="O14" s="159"/>
      <c r="P14" s="159"/>
      <c r="Q14" s="159"/>
      <c r="R14" s="159"/>
      <c r="S14" s="159"/>
      <c r="T14" s="160"/>
      <c r="U14" s="159"/>
      <c r="V14" s="149"/>
      <c r="W14" s="149"/>
      <c r="X14" s="149"/>
      <c r="Y14" s="149"/>
      <c r="Z14" s="149"/>
      <c r="AA14" s="149"/>
      <c r="AB14" s="149"/>
      <c r="AC14" s="149"/>
      <c r="AD14" s="149"/>
      <c r="AE14" s="149" t="s">
        <v>111</v>
      </c>
      <c r="AF14" s="149">
        <v>0</v>
      </c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0">
        <v>4</v>
      </c>
      <c r="B15" s="157" t="s">
        <v>106</v>
      </c>
      <c r="C15" s="188" t="s">
        <v>107</v>
      </c>
      <c r="D15" s="159" t="s">
        <v>108</v>
      </c>
      <c r="E15" s="164">
        <v>32.25</v>
      </c>
      <c r="F15" s="167">
        <f>H15+J15</f>
        <v>0</v>
      </c>
      <c r="G15" s="168">
        <f>ROUND(E15*F15,2)</f>
        <v>0</v>
      </c>
      <c r="H15" s="168"/>
      <c r="I15" s="168">
        <f>ROUND(E15*H15,2)</f>
        <v>0</v>
      </c>
      <c r="J15" s="168"/>
      <c r="K15" s="168">
        <f>ROUND(E15*J15,2)</f>
        <v>0</v>
      </c>
      <c r="L15" s="168">
        <v>21</v>
      </c>
      <c r="M15" s="168">
        <f>G15*(1+L15/100)</f>
        <v>0</v>
      </c>
      <c r="N15" s="159">
        <v>0</v>
      </c>
      <c r="O15" s="159">
        <f>ROUND(E15*N15,5)</f>
        <v>0</v>
      </c>
      <c r="P15" s="159">
        <v>0</v>
      </c>
      <c r="Q15" s="159">
        <f>ROUND(E15*P15,5)</f>
        <v>0</v>
      </c>
      <c r="R15" s="159"/>
      <c r="S15" s="159"/>
      <c r="T15" s="160">
        <v>0.36799999999999999</v>
      </c>
      <c r="U15" s="159">
        <f>ROUND(E15*T15,2)</f>
        <v>11.87</v>
      </c>
      <c r="V15" s="149"/>
      <c r="W15" s="149"/>
      <c r="X15" s="149"/>
      <c r="Y15" s="149"/>
      <c r="Z15" s="149"/>
      <c r="AA15" s="149"/>
      <c r="AB15" s="149"/>
      <c r="AC15" s="149"/>
      <c r="AD15" s="149"/>
      <c r="AE15" s="149" t="s">
        <v>109</v>
      </c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0"/>
      <c r="B16" s="157"/>
      <c r="C16" s="189" t="s">
        <v>114</v>
      </c>
      <c r="D16" s="161"/>
      <c r="E16" s="165">
        <v>32.25</v>
      </c>
      <c r="F16" s="168"/>
      <c r="G16" s="168"/>
      <c r="H16" s="168"/>
      <c r="I16" s="168"/>
      <c r="J16" s="168"/>
      <c r="K16" s="168"/>
      <c r="L16" s="168"/>
      <c r="M16" s="168"/>
      <c r="N16" s="159"/>
      <c r="O16" s="159"/>
      <c r="P16" s="159"/>
      <c r="Q16" s="159"/>
      <c r="R16" s="159"/>
      <c r="S16" s="159"/>
      <c r="T16" s="160"/>
      <c r="U16" s="159"/>
      <c r="V16" s="149"/>
      <c r="W16" s="149"/>
      <c r="X16" s="149"/>
      <c r="Y16" s="149"/>
      <c r="Z16" s="149"/>
      <c r="AA16" s="149"/>
      <c r="AB16" s="149"/>
      <c r="AC16" s="149"/>
      <c r="AD16" s="149"/>
      <c r="AE16" s="149" t="s">
        <v>111</v>
      </c>
      <c r="AF16" s="149">
        <v>0</v>
      </c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0">
        <v>5</v>
      </c>
      <c r="B17" s="157" t="s">
        <v>115</v>
      </c>
      <c r="C17" s="188" t="s">
        <v>116</v>
      </c>
      <c r="D17" s="159" t="s">
        <v>108</v>
      </c>
      <c r="E17" s="164">
        <v>32.25</v>
      </c>
      <c r="F17" s="167">
        <f>H17+J17</f>
        <v>0</v>
      </c>
      <c r="G17" s="168">
        <f>ROUND(E17*F17,2)</f>
        <v>0</v>
      </c>
      <c r="H17" s="168"/>
      <c r="I17" s="168">
        <f>ROUND(E17*H17,2)</f>
        <v>0</v>
      </c>
      <c r="J17" s="168"/>
      <c r="K17" s="168">
        <f>ROUND(E17*J17,2)</f>
        <v>0</v>
      </c>
      <c r="L17" s="168">
        <v>21</v>
      </c>
      <c r="M17" s="168">
        <f>G17*(1+L17/100)</f>
        <v>0</v>
      </c>
      <c r="N17" s="159">
        <v>0</v>
      </c>
      <c r="O17" s="159">
        <f>ROUND(E17*N17,5)</f>
        <v>0</v>
      </c>
      <c r="P17" s="159">
        <v>0</v>
      </c>
      <c r="Q17" s="159">
        <f>ROUND(E17*P17,5)</f>
        <v>0</v>
      </c>
      <c r="R17" s="159"/>
      <c r="S17" s="159"/>
      <c r="T17" s="160">
        <v>7.3999999999999996E-2</v>
      </c>
      <c r="U17" s="159">
        <f>ROUND(E17*T17,2)</f>
        <v>2.39</v>
      </c>
      <c r="V17" s="149"/>
      <c r="W17" s="149"/>
      <c r="X17" s="149"/>
      <c r="Y17" s="149"/>
      <c r="Z17" s="149"/>
      <c r="AA17" s="149"/>
      <c r="AB17" s="149"/>
      <c r="AC17" s="149"/>
      <c r="AD17" s="149"/>
      <c r="AE17" s="149" t="s">
        <v>109</v>
      </c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0"/>
      <c r="B18" s="157"/>
      <c r="C18" s="189" t="s">
        <v>114</v>
      </c>
      <c r="D18" s="161"/>
      <c r="E18" s="165">
        <v>32.25</v>
      </c>
      <c r="F18" s="168"/>
      <c r="G18" s="168"/>
      <c r="H18" s="168"/>
      <c r="I18" s="168"/>
      <c r="J18" s="168"/>
      <c r="K18" s="168"/>
      <c r="L18" s="168"/>
      <c r="M18" s="168"/>
      <c r="N18" s="159"/>
      <c r="O18" s="159"/>
      <c r="P18" s="159"/>
      <c r="Q18" s="159"/>
      <c r="R18" s="159"/>
      <c r="S18" s="159"/>
      <c r="T18" s="160"/>
      <c r="U18" s="159"/>
      <c r="V18" s="149"/>
      <c r="W18" s="149"/>
      <c r="X18" s="149"/>
      <c r="Y18" s="149"/>
      <c r="Z18" s="149"/>
      <c r="AA18" s="149"/>
      <c r="AB18" s="149"/>
      <c r="AC18" s="149"/>
      <c r="AD18" s="149"/>
      <c r="AE18" s="149" t="s">
        <v>111</v>
      </c>
      <c r="AF18" s="149">
        <v>0</v>
      </c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0">
        <v>6</v>
      </c>
      <c r="B19" s="157" t="s">
        <v>117</v>
      </c>
      <c r="C19" s="188" t="s">
        <v>118</v>
      </c>
      <c r="D19" s="159" t="s">
        <v>108</v>
      </c>
      <c r="E19" s="164">
        <v>32.25</v>
      </c>
      <c r="F19" s="167">
        <f>H19+J19</f>
        <v>0</v>
      </c>
      <c r="G19" s="168">
        <f>ROUND(E19*F19,2)</f>
        <v>0</v>
      </c>
      <c r="H19" s="168"/>
      <c r="I19" s="168">
        <f>ROUND(E19*H19,2)</f>
        <v>0</v>
      </c>
      <c r="J19" s="168"/>
      <c r="K19" s="168">
        <f>ROUND(E19*J19,2)</f>
        <v>0</v>
      </c>
      <c r="L19" s="168">
        <v>21</v>
      </c>
      <c r="M19" s="168">
        <f>G19*(1+L19/100)</f>
        <v>0</v>
      </c>
      <c r="N19" s="159">
        <v>0</v>
      </c>
      <c r="O19" s="159">
        <f>ROUND(E19*N19,5)</f>
        <v>0</v>
      </c>
      <c r="P19" s="159">
        <v>0</v>
      </c>
      <c r="Q19" s="159">
        <f>ROUND(E19*P19,5)</f>
        <v>0</v>
      </c>
      <c r="R19" s="159"/>
      <c r="S19" s="159"/>
      <c r="T19" s="160">
        <v>4.2999999999999997E-2</v>
      </c>
      <c r="U19" s="159">
        <f>ROUND(E19*T19,2)</f>
        <v>1.39</v>
      </c>
      <c r="V19" s="149"/>
      <c r="W19" s="149"/>
      <c r="X19" s="149"/>
      <c r="Y19" s="149"/>
      <c r="Z19" s="149"/>
      <c r="AA19" s="149"/>
      <c r="AB19" s="149"/>
      <c r="AC19" s="149"/>
      <c r="AD19" s="149"/>
      <c r="AE19" s="149" t="s">
        <v>109</v>
      </c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0"/>
      <c r="B20" s="157"/>
      <c r="C20" s="189" t="s">
        <v>114</v>
      </c>
      <c r="D20" s="161"/>
      <c r="E20" s="165">
        <v>32.25</v>
      </c>
      <c r="F20" s="168"/>
      <c r="G20" s="168"/>
      <c r="H20" s="168"/>
      <c r="I20" s="168"/>
      <c r="J20" s="168"/>
      <c r="K20" s="168"/>
      <c r="L20" s="168"/>
      <c r="M20" s="168"/>
      <c r="N20" s="159"/>
      <c r="O20" s="159"/>
      <c r="P20" s="159"/>
      <c r="Q20" s="159"/>
      <c r="R20" s="159"/>
      <c r="S20" s="159"/>
      <c r="T20" s="160"/>
      <c r="U20" s="159"/>
      <c r="V20" s="149"/>
      <c r="W20" s="149"/>
      <c r="X20" s="149"/>
      <c r="Y20" s="149"/>
      <c r="Z20" s="149"/>
      <c r="AA20" s="149"/>
      <c r="AB20" s="149"/>
      <c r="AC20" s="149"/>
      <c r="AD20" s="149"/>
      <c r="AE20" s="149" t="s">
        <v>111</v>
      </c>
      <c r="AF20" s="149">
        <v>0</v>
      </c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0">
        <v>7</v>
      </c>
      <c r="B21" s="157" t="s">
        <v>119</v>
      </c>
      <c r="C21" s="188" t="s">
        <v>120</v>
      </c>
      <c r="D21" s="159" t="s">
        <v>108</v>
      </c>
      <c r="E21" s="164">
        <v>77.599999999999994</v>
      </c>
      <c r="F21" s="167">
        <f>H21+J21</f>
        <v>0</v>
      </c>
      <c r="G21" s="168">
        <f>ROUND(E21*F21,2)</f>
        <v>0</v>
      </c>
      <c r="H21" s="168"/>
      <c r="I21" s="168">
        <f>ROUND(E21*H21,2)</f>
        <v>0</v>
      </c>
      <c r="J21" s="168"/>
      <c r="K21" s="168">
        <f>ROUND(E21*J21,2)</f>
        <v>0</v>
      </c>
      <c r="L21" s="168">
        <v>21</v>
      </c>
      <c r="M21" s="168">
        <f>G21*(1+L21/100)</f>
        <v>0</v>
      </c>
      <c r="N21" s="159">
        <v>0</v>
      </c>
      <c r="O21" s="159">
        <f>ROUND(E21*N21,5)</f>
        <v>0</v>
      </c>
      <c r="P21" s="159">
        <v>0</v>
      </c>
      <c r="Q21" s="159">
        <f>ROUND(E21*P21,5)</f>
        <v>0</v>
      </c>
      <c r="R21" s="159"/>
      <c r="S21" s="159"/>
      <c r="T21" s="160">
        <v>2.9649999999999999</v>
      </c>
      <c r="U21" s="159">
        <f>ROUND(E21*T21,2)</f>
        <v>230.08</v>
      </c>
      <c r="V21" s="149"/>
      <c r="W21" s="149"/>
      <c r="X21" s="149"/>
      <c r="Y21" s="149"/>
      <c r="Z21" s="149"/>
      <c r="AA21" s="149"/>
      <c r="AB21" s="149"/>
      <c r="AC21" s="149"/>
      <c r="AD21" s="149"/>
      <c r="AE21" s="149" t="s">
        <v>109</v>
      </c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0"/>
      <c r="B22" s="157"/>
      <c r="C22" s="189" t="s">
        <v>121</v>
      </c>
      <c r="D22" s="161"/>
      <c r="E22" s="165">
        <v>60</v>
      </c>
      <c r="F22" s="168"/>
      <c r="G22" s="168"/>
      <c r="H22" s="168"/>
      <c r="I22" s="168"/>
      <c r="J22" s="168"/>
      <c r="K22" s="168"/>
      <c r="L22" s="168"/>
      <c r="M22" s="168"/>
      <c r="N22" s="159"/>
      <c r="O22" s="159"/>
      <c r="P22" s="159"/>
      <c r="Q22" s="159"/>
      <c r="R22" s="159"/>
      <c r="S22" s="159"/>
      <c r="T22" s="160"/>
      <c r="U22" s="159"/>
      <c r="V22" s="149"/>
      <c r="W22" s="149"/>
      <c r="X22" s="149"/>
      <c r="Y22" s="149"/>
      <c r="Z22" s="149"/>
      <c r="AA22" s="149"/>
      <c r="AB22" s="149"/>
      <c r="AC22" s="149"/>
      <c r="AD22" s="149"/>
      <c r="AE22" s="149" t="s">
        <v>111</v>
      </c>
      <c r="AF22" s="149">
        <v>0</v>
      </c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0"/>
      <c r="B23" s="157"/>
      <c r="C23" s="189" t="s">
        <v>122</v>
      </c>
      <c r="D23" s="161"/>
      <c r="E23" s="165">
        <v>17.600000000000001</v>
      </c>
      <c r="F23" s="168"/>
      <c r="G23" s="168"/>
      <c r="H23" s="168"/>
      <c r="I23" s="168"/>
      <c r="J23" s="168"/>
      <c r="K23" s="168"/>
      <c r="L23" s="168"/>
      <c r="M23" s="168"/>
      <c r="N23" s="159"/>
      <c r="O23" s="159"/>
      <c r="P23" s="159"/>
      <c r="Q23" s="159"/>
      <c r="R23" s="159"/>
      <c r="S23" s="159"/>
      <c r="T23" s="160"/>
      <c r="U23" s="159"/>
      <c r="V23" s="149"/>
      <c r="W23" s="149"/>
      <c r="X23" s="149"/>
      <c r="Y23" s="149"/>
      <c r="Z23" s="149"/>
      <c r="AA23" s="149"/>
      <c r="AB23" s="149"/>
      <c r="AC23" s="149"/>
      <c r="AD23" s="149"/>
      <c r="AE23" s="149" t="s">
        <v>111</v>
      </c>
      <c r="AF23" s="149">
        <v>0</v>
      </c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50">
        <v>8</v>
      </c>
      <c r="B24" s="157" t="s">
        <v>123</v>
      </c>
      <c r="C24" s="188" t="s">
        <v>124</v>
      </c>
      <c r="D24" s="159" t="s">
        <v>108</v>
      </c>
      <c r="E24" s="164">
        <v>50.16</v>
      </c>
      <c r="F24" s="167">
        <f>H24+J24</f>
        <v>0</v>
      </c>
      <c r="G24" s="168">
        <f>ROUND(E24*F24,2)</f>
        <v>0</v>
      </c>
      <c r="H24" s="168"/>
      <c r="I24" s="168">
        <f>ROUND(E24*H24,2)</f>
        <v>0</v>
      </c>
      <c r="J24" s="168"/>
      <c r="K24" s="168">
        <f>ROUND(E24*J24,2)</f>
        <v>0</v>
      </c>
      <c r="L24" s="168">
        <v>21</v>
      </c>
      <c r="M24" s="168">
        <f>G24*(1+L24/100)</f>
        <v>0</v>
      </c>
      <c r="N24" s="159">
        <v>0</v>
      </c>
      <c r="O24" s="159">
        <f>ROUND(E24*N24,5)</f>
        <v>0</v>
      </c>
      <c r="P24" s="159">
        <v>0</v>
      </c>
      <c r="Q24" s="159">
        <f>ROUND(E24*P24,5)</f>
        <v>0</v>
      </c>
      <c r="R24" s="159"/>
      <c r="S24" s="159"/>
      <c r="T24" s="160">
        <v>0.23</v>
      </c>
      <c r="U24" s="159">
        <f>ROUND(E24*T24,2)</f>
        <v>11.54</v>
      </c>
      <c r="V24" s="149"/>
      <c r="W24" s="149"/>
      <c r="X24" s="149"/>
      <c r="Y24" s="149"/>
      <c r="Z24" s="149"/>
      <c r="AA24" s="149"/>
      <c r="AB24" s="149"/>
      <c r="AC24" s="149"/>
      <c r="AD24" s="149"/>
      <c r="AE24" s="149" t="s">
        <v>109</v>
      </c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0"/>
      <c r="B25" s="157"/>
      <c r="C25" s="189" t="s">
        <v>125</v>
      </c>
      <c r="D25" s="161"/>
      <c r="E25" s="165">
        <v>36.479999999999997</v>
      </c>
      <c r="F25" s="168"/>
      <c r="G25" s="168"/>
      <c r="H25" s="168"/>
      <c r="I25" s="168"/>
      <c r="J25" s="168"/>
      <c r="K25" s="168"/>
      <c r="L25" s="168"/>
      <c r="M25" s="168"/>
      <c r="N25" s="159"/>
      <c r="O25" s="159"/>
      <c r="P25" s="159"/>
      <c r="Q25" s="159"/>
      <c r="R25" s="159"/>
      <c r="S25" s="159"/>
      <c r="T25" s="160"/>
      <c r="U25" s="159"/>
      <c r="V25" s="149"/>
      <c r="W25" s="149"/>
      <c r="X25" s="149"/>
      <c r="Y25" s="149"/>
      <c r="Z25" s="149"/>
      <c r="AA25" s="149"/>
      <c r="AB25" s="149"/>
      <c r="AC25" s="149"/>
      <c r="AD25" s="149"/>
      <c r="AE25" s="149" t="s">
        <v>111</v>
      </c>
      <c r="AF25" s="149">
        <v>0</v>
      </c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0"/>
      <c r="B26" s="157"/>
      <c r="C26" s="189" t="s">
        <v>126</v>
      </c>
      <c r="D26" s="161"/>
      <c r="E26" s="165">
        <v>13.68</v>
      </c>
      <c r="F26" s="168"/>
      <c r="G26" s="168"/>
      <c r="H26" s="168"/>
      <c r="I26" s="168"/>
      <c r="J26" s="168"/>
      <c r="K26" s="168"/>
      <c r="L26" s="168"/>
      <c r="M26" s="168"/>
      <c r="N26" s="159"/>
      <c r="O26" s="159"/>
      <c r="P26" s="159"/>
      <c r="Q26" s="159"/>
      <c r="R26" s="159"/>
      <c r="S26" s="159"/>
      <c r="T26" s="160"/>
      <c r="U26" s="159"/>
      <c r="V26" s="149"/>
      <c r="W26" s="149"/>
      <c r="X26" s="149"/>
      <c r="Y26" s="149"/>
      <c r="Z26" s="149"/>
      <c r="AA26" s="149"/>
      <c r="AB26" s="149"/>
      <c r="AC26" s="149"/>
      <c r="AD26" s="149"/>
      <c r="AE26" s="149" t="s">
        <v>111</v>
      </c>
      <c r="AF26" s="149">
        <v>0</v>
      </c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0">
        <v>9</v>
      </c>
      <c r="B27" s="157" t="s">
        <v>127</v>
      </c>
      <c r="C27" s="188" t="s">
        <v>128</v>
      </c>
      <c r="D27" s="159" t="s">
        <v>108</v>
      </c>
      <c r="E27" s="164">
        <v>27.329499999999999</v>
      </c>
      <c r="F27" s="167">
        <f>H27+J27</f>
        <v>0</v>
      </c>
      <c r="G27" s="168">
        <f>ROUND(E27*F27,2)</f>
        <v>0</v>
      </c>
      <c r="H27" s="168"/>
      <c r="I27" s="168">
        <f>ROUND(E27*H27,2)</f>
        <v>0</v>
      </c>
      <c r="J27" s="168"/>
      <c r="K27" s="168">
        <f>ROUND(E27*J27,2)</f>
        <v>0</v>
      </c>
      <c r="L27" s="168">
        <v>21</v>
      </c>
      <c r="M27" s="168">
        <f>G27*(1+L27/100)</f>
        <v>0</v>
      </c>
      <c r="N27" s="159">
        <v>0</v>
      </c>
      <c r="O27" s="159">
        <f>ROUND(E27*N27,5)</f>
        <v>0</v>
      </c>
      <c r="P27" s="159">
        <v>0</v>
      </c>
      <c r="Q27" s="159">
        <f>ROUND(E27*P27,5)</f>
        <v>0</v>
      </c>
      <c r="R27" s="159"/>
      <c r="S27" s="159"/>
      <c r="T27" s="160">
        <v>3.1309999999999998</v>
      </c>
      <c r="U27" s="159">
        <f>ROUND(E27*T27,2)</f>
        <v>85.57</v>
      </c>
      <c r="V27" s="149"/>
      <c r="W27" s="149"/>
      <c r="X27" s="149"/>
      <c r="Y27" s="149"/>
      <c r="Z27" s="149"/>
      <c r="AA27" s="149"/>
      <c r="AB27" s="149"/>
      <c r="AC27" s="149"/>
      <c r="AD27" s="149"/>
      <c r="AE27" s="149" t="s">
        <v>109</v>
      </c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0"/>
      <c r="B28" s="157"/>
      <c r="C28" s="189" t="s">
        <v>129</v>
      </c>
      <c r="D28" s="161"/>
      <c r="E28" s="165">
        <v>14.256</v>
      </c>
      <c r="F28" s="168"/>
      <c r="G28" s="168"/>
      <c r="H28" s="168"/>
      <c r="I28" s="168"/>
      <c r="J28" s="168"/>
      <c r="K28" s="168"/>
      <c r="L28" s="168"/>
      <c r="M28" s="168"/>
      <c r="N28" s="159"/>
      <c r="O28" s="159"/>
      <c r="P28" s="159"/>
      <c r="Q28" s="159"/>
      <c r="R28" s="159"/>
      <c r="S28" s="159"/>
      <c r="T28" s="160"/>
      <c r="U28" s="159"/>
      <c r="V28" s="149"/>
      <c r="W28" s="149"/>
      <c r="X28" s="149"/>
      <c r="Y28" s="149"/>
      <c r="Z28" s="149"/>
      <c r="AA28" s="149"/>
      <c r="AB28" s="149"/>
      <c r="AC28" s="149"/>
      <c r="AD28" s="149"/>
      <c r="AE28" s="149" t="s">
        <v>111</v>
      </c>
      <c r="AF28" s="149">
        <v>0</v>
      </c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0"/>
      <c r="B29" s="157"/>
      <c r="C29" s="189" t="s">
        <v>130</v>
      </c>
      <c r="D29" s="161"/>
      <c r="E29" s="165">
        <v>5.39</v>
      </c>
      <c r="F29" s="168"/>
      <c r="G29" s="168"/>
      <c r="H29" s="168"/>
      <c r="I29" s="168"/>
      <c r="J29" s="168"/>
      <c r="K29" s="168"/>
      <c r="L29" s="168"/>
      <c r="M29" s="168"/>
      <c r="N29" s="159"/>
      <c r="O29" s="159"/>
      <c r="P29" s="159"/>
      <c r="Q29" s="159"/>
      <c r="R29" s="159"/>
      <c r="S29" s="159"/>
      <c r="T29" s="160"/>
      <c r="U29" s="159"/>
      <c r="V29" s="149"/>
      <c r="W29" s="149"/>
      <c r="X29" s="149"/>
      <c r="Y29" s="149"/>
      <c r="Z29" s="149"/>
      <c r="AA29" s="149"/>
      <c r="AB29" s="149"/>
      <c r="AC29" s="149"/>
      <c r="AD29" s="149"/>
      <c r="AE29" s="149" t="s">
        <v>111</v>
      </c>
      <c r="AF29" s="149">
        <v>0</v>
      </c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0"/>
      <c r="B30" s="157"/>
      <c r="C30" s="189" t="s">
        <v>131</v>
      </c>
      <c r="D30" s="161"/>
      <c r="E30" s="165">
        <v>2.7719999999999998</v>
      </c>
      <c r="F30" s="168"/>
      <c r="G30" s="168"/>
      <c r="H30" s="168"/>
      <c r="I30" s="168"/>
      <c r="J30" s="168"/>
      <c r="K30" s="168"/>
      <c r="L30" s="168"/>
      <c r="M30" s="168"/>
      <c r="N30" s="159"/>
      <c r="O30" s="159"/>
      <c r="P30" s="159"/>
      <c r="Q30" s="159"/>
      <c r="R30" s="159"/>
      <c r="S30" s="159"/>
      <c r="T30" s="160"/>
      <c r="U30" s="159"/>
      <c r="V30" s="149"/>
      <c r="W30" s="149"/>
      <c r="X30" s="149"/>
      <c r="Y30" s="149"/>
      <c r="Z30" s="149"/>
      <c r="AA30" s="149"/>
      <c r="AB30" s="149"/>
      <c r="AC30" s="149"/>
      <c r="AD30" s="149"/>
      <c r="AE30" s="149" t="s">
        <v>111</v>
      </c>
      <c r="AF30" s="149">
        <v>0</v>
      </c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0"/>
      <c r="B31" s="157"/>
      <c r="C31" s="189" t="s">
        <v>132</v>
      </c>
      <c r="D31" s="161"/>
      <c r="E31" s="165">
        <v>1.875</v>
      </c>
      <c r="F31" s="168"/>
      <c r="G31" s="168"/>
      <c r="H31" s="168"/>
      <c r="I31" s="168"/>
      <c r="J31" s="168"/>
      <c r="K31" s="168"/>
      <c r="L31" s="168"/>
      <c r="M31" s="168"/>
      <c r="N31" s="159"/>
      <c r="O31" s="159"/>
      <c r="P31" s="159"/>
      <c r="Q31" s="159"/>
      <c r="R31" s="159"/>
      <c r="S31" s="159"/>
      <c r="T31" s="160"/>
      <c r="U31" s="159"/>
      <c r="V31" s="149"/>
      <c r="W31" s="149"/>
      <c r="X31" s="149"/>
      <c r="Y31" s="149"/>
      <c r="Z31" s="149"/>
      <c r="AA31" s="149"/>
      <c r="AB31" s="149"/>
      <c r="AC31" s="149"/>
      <c r="AD31" s="149"/>
      <c r="AE31" s="149" t="s">
        <v>111</v>
      </c>
      <c r="AF31" s="149">
        <v>0</v>
      </c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0"/>
      <c r="B32" s="157"/>
      <c r="C32" s="189" t="s">
        <v>133</v>
      </c>
      <c r="D32" s="161"/>
      <c r="E32" s="165">
        <v>2.8159999999999998</v>
      </c>
      <c r="F32" s="168"/>
      <c r="G32" s="168"/>
      <c r="H32" s="168"/>
      <c r="I32" s="168"/>
      <c r="J32" s="168"/>
      <c r="K32" s="168"/>
      <c r="L32" s="168"/>
      <c r="M32" s="168"/>
      <c r="N32" s="159"/>
      <c r="O32" s="159"/>
      <c r="P32" s="159"/>
      <c r="Q32" s="159"/>
      <c r="R32" s="159"/>
      <c r="S32" s="159"/>
      <c r="T32" s="160"/>
      <c r="U32" s="159"/>
      <c r="V32" s="149"/>
      <c r="W32" s="149"/>
      <c r="X32" s="149"/>
      <c r="Y32" s="149"/>
      <c r="Z32" s="149"/>
      <c r="AA32" s="149"/>
      <c r="AB32" s="149"/>
      <c r="AC32" s="149"/>
      <c r="AD32" s="149"/>
      <c r="AE32" s="149" t="s">
        <v>111</v>
      </c>
      <c r="AF32" s="149">
        <v>0</v>
      </c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0"/>
      <c r="B33" s="157"/>
      <c r="C33" s="189" t="s">
        <v>134</v>
      </c>
      <c r="D33" s="161"/>
      <c r="E33" s="165">
        <v>0.12</v>
      </c>
      <c r="F33" s="168"/>
      <c r="G33" s="168"/>
      <c r="H33" s="168"/>
      <c r="I33" s="168"/>
      <c r="J33" s="168"/>
      <c r="K33" s="168"/>
      <c r="L33" s="168"/>
      <c r="M33" s="168"/>
      <c r="N33" s="159"/>
      <c r="O33" s="159"/>
      <c r="P33" s="159"/>
      <c r="Q33" s="159"/>
      <c r="R33" s="159"/>
      <c r="S33" s="159"/>
      <c r="T33" s="160"/>
      <c r="U33" s="159"/>
      <c r="V33" s="149"/>
      <c r="W33" s="149"/>
      <c r="X33" s="149"/>
      <c r="Y33" s="149"/>
      <c r="Z33" s="149"/>
      <c r="AA33" s="149"/>
      <c r="AB33" s="149"/>
      <c r="AC33" s="149"/>
      <c r="AD33" s="149"/>
      <c r="AE33" s="149" t="s">
        <v>111</v>
      </c>
      <c r="AF33" s="149">
        <v>0</v>
      </c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0"/>
      <c r="B34" s="157"/>
      <c r="C34" s="189" t="s">
        <v>135</v>
      </c>
      <c r="D34" s="161"/>
      <c r="E34" s="165">
        <v>4.0500000000000001E-2</v>
      </c>
      <c r="F34" s="168"/>
      <c r="G34" s="168"/>
      <c r="H34" s="168"/>
      <c r="I34" s="168"/>
      <c r="J34" s="168"/>
      <c r="K34" s="168"/>
      <c r="L34" s="168"/>
      <c r="M34" s="168"/>
      <c r="N34" s="159"/>
      <c r="O34" s="159"/>
      <c r="P34" s="159"/>
      <c r="Q34" s="159"/>
      <c r="R34" s="159"/>
      <c r="S34" s="159"/>
      <c r="T34" s="160"/>
      <c r="U34" s="159"/>
      <c r="V34" s="149"/>
      <c r="W34" s="149"/>
      <c r="X34" s="149"/>
      <c r="Y34" s="149"/>
      <c r="Z34" s="149"/>
      <c r="AA34" s="149"/>
      <c r="AB34" s="149"/>
      <c r="AC34" s="149"/>
      <c r="AD34" s="149"/>
      <c r="AE34" s="149" t="s">
        <v>111</v>
      </c>
      <c r="AF34" s="149">
        <v>0</v>
      </c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0"/>
      <c r="B35" s="157"/>
      <c r="C35" s="189" t="s">
        <v>136</v>
      </c>
      <c r="D35" s="161"/>
      <c r="E35" s="165">
        <v>0.06</v>
      </c>
      <c r="F35" s="168"/>
      <c r="G35" s="168"/>
      <c r="H35" s="168"/>
      <c r="I35" s="168"/>
      <c r="J35" s="168"/>
      <c r="K35" s="168"/>
      <c r="L35" s="168"/>
      <c r="M35" s="168"/>
      <c r="N35" s="159"/>
      <c r="O35" s="159"/>
      <c r="P35" s="159"/>
      <c r="Q35" s="159"/>
      <c r="R35" s="159"/>
      <c r="S35" s="159"/>
      <c r="T35" s="160"/>
      <c r="U35" s="159"/>
      <c r="V35" s="149"/>
      <c r="W35" s="149"/>
      <c r="X35" s="149"/>
      <c r="Y35" s="149"/>
      <c r="Z35" s="149"/>
      <c r="AA35" s="149"/>
      <c r="AB35" s="149"/>
      <c r="AC35" s="149"/>
      <c r="AD35" s="149"/>
      <c r="AE35" s="149" t="s">
        <v>111</v>
      </c>
      <c r="AF35" s="149">
        <v>0</v>
      </c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0">
        <v>10</v>
      </c>
      <c r="B36" s="157" t="s">
        <v>137</v>
      </c>
      <c r="C36" s="188" t="s">
        <v>138</v>
      </c>
      <c r="D36" s="159" t="s">
        <v>139</v>
      </c>
      <c r="E36" s="164">
        <v>17.600000000000001</v>
      </c>
      <c r="F36" s="167">
        <f>H36+J36</f>
        <v>0</v>
      </c>
      <c r="G36" s="168">
        <f>ROUND(E36*F36,2)</f>
        <v>0</v>
      </c>
      <c r="H36" s="168"/>
      <c r="I36" s="168">
        <f>ROUND(E36*H36,2)</f>
        <v>0</v>
      </c>
      <c r="J36" s="168"/>
      <c r="K36" s="168">
        <f>ROUND(E36*J36,2)</f>
        <v>0</v>
      </c>
      <c r="L36" s="168">
        <v>21</v>
      </c>
      <c r="M36" s="168">
        <f>G36*(1+L36/100)</f>
        <v>0</v>
      </c>
      <c r="N36" s="159">
        <v>9.7999999999999997E-4</v>
      </c>
      <c r="O36" s="159">
        <f>ROUND(E36*N36,5)</f>
        <v>1.7250000000000001E-2</v>
      </c>
      <c r="P36" s="159">
        <v>0</v>
      </c>
      <c r="Q36" s="159">
        <f>ROUND(E36*P36,5)</f>
        <v>0</v>
      </c>
      <c r="R36" s="159"/>
      <c r="S36" s="159"/>
      <c r="T36" s="160">
        <v>0.23599999999999999</v>
      </c>
      <c r="U36" s="159">
        <f>ROUND(E36*T36,2)</f>
        <v>4.1500000000000004</v>
      </c>
      <c r="V36" s="149"/>
      <c r="W36" s="149"/>
      <c r="X36" s="149"/>
      <c r="Y36" s="149"/>
      <c r="Z36" s="149"/>
      <c r="AA36" s="149"/>
      <c r="AB36" s="149"/>
      <c r="AC36" s="149"/>
      <c r="AD36" s="149"/>
      <c r="AE36" s="149" t="s">
        <v>109</v>
      </c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0"/>
      <c r="B37" s="157"/>
      <c r="C37" s="189" t="s">
        <v>140</v>
      </c>
      <c r="D37" s="161"/>
      <c r="E37" s="165">
        <v>17.600000000000001</v>
      </c>
      <c r="F37" s="168"/>
      <c r="G37" s="168"/>
      <c r="H37" s="168"/>
      <c r="I37" s="168"/>
      <c r="J37" s="168"/>
      <c r="K37" s="168"/>
      <c r="L37" s="168"/>
      <c r="M37" s="168"/>
      <c r="N37" s="159"/>
      <c r="O37" s="159"/>
      <c r="P37" s="159"/>
      <c r="Q37" s="159"/>
      <c r="R37" s="159"/>
      <c r="S37" s="159"/>
      <c r="T37" s="160"/>
      <c r="U37" s="159"/>
      <c r="V37" s="149"/>
      <c r="W37" s="149"/>
      <c r="X37" s="149"/>
      <c r="Y37" s="149"/>
      <c r="Z37" s="149"/>
      <c r="AA37" s="149"/>
      <c r="AB37" s="149"/>
      <c r="AC37" s="149"/>
      <c r="AD37" s="149"/>
      <c r="AE37" s="149" t="s">
        <v>111</v>
      </c>
      <c r="AF37" s="149">
        <v>0</v>
      </c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0">
        <v>11</v>
      </c>
      <c r="B38" s="157" t="s">
        <v>141</v>
      </c>
      <c r="C38" s="188" t="s">
        <v>142</v>
      </c>
      <c r="D38" s="159" t="s">
        <v>139</v>
      </c>
      <c r="E38" s="164">
        <v>17.600000000000001</v>
      </c>
      <c r="F38" s="167">
        <f>H38+J38</f>
        <v>0</v>
      </c>
      <c r="G38" s="168">
        <f>ROUND(E38*F38,2)</f>
        <v>0</v>
      </c>
      <c r="H38" s="168"/>
      <c r="I38" s="168">
        <f>ROUND(E38*H38,2)</f>
        <v>0</v>
      </c>
      <c r="J38" s="168"/>
      <c r="K38" s="168">
        <f>ROUND(E38*J38,2)</f>
        <v>0</v>
      </c>
      <c r="L38" s="168">
        <v>21</v>
      </c>
      <c r="M38" s="168">
        <f>G38*(1+L38/100)</f>
        <v>0</v>
      </c>
      <c r="N38" s="159">
        <v>0</v>
      </c>
      <c r="O38" s="159">
        <f>ROUND(E38*N38,5)</f>
        <v>0</v>
      </c>
      <c r="P38" s="159">
        <v>0</v>
      </c>
      <c r="Q38" s="159">
        <f>ROUND(E38*P38,5)</f>
        <v>0</v>
      </c>
      <c r="R38" s="159"/>
      <c r="S38" s="159"/>
      <c r="T38" s="160">
        <v>7.0000000000000007E-2</v>
      </c>
      <c r="U38" s="159">
        <f>ROUND(E38*T38,2)</f>
        <v>1.23</v>
      </c>
      <c r="V38" s="149"/>
      <c r="W38" s="149"/>
      <c r="X38" s="149"/>
      <c r="Y38" s="149"/>
      <c r="Z38" s="149"/>
      <c r="AA38" s="149"/>
      <c r="AB38" s="149"/>
      <c r="AC38" s="149"/>
      <c r="AD38" s="149"/>
      <c r="AE38" s="149" t="s">
        <v>109</v>
      </c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0"/>
      <c r="B39" s="157"/>
      <c r="C39" s="189" t="s">
        <v>140</v>
      </c>
      <c r="D39" s="161"/>
      <c r="E39" s="165">
        <v>17.600000000000001</v>
      </c>
      <c r="F39" s="168"/>
      <c r="G39" s="168"/>
      <c r="H39" s="168"/>
      <c r="I39" s="168"/>
      <c r="J39" s="168"/>
      <c r="K39" s="168"/>
      <c r="L39" s="168"/>
      <c r="M39" s="168"/>
      <c r="N39" s="159"/>
      <c r="O39" s="159"/>
      <c r="P39" s="159"/>
      <c r="Q39" s="159"/>
      <c r="R39" s="159"/>
      <c r="S39" s="159"/>
      <c r="T39" s="160"/>
      <c r="U39" s="159"/>
      <c r="V39" s="149"/>
      <c r="W39" s="149"/>
      <c r="X39" s="149"/>
      <c r="Y39" s="149"/>
      <c r="Z39" s="149"/>
      <c r="AA39" s="149"/>
      <c r="AB39" s="149"/>
      <c r="AC39" s="149"/>
      <c r="AD39" s="149"/>
      <c r="AE39" s="149" t="s">
        <v>111</v>
      </c>
      <c r="AF39" s="149">
        <v>0</v>
      </c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0">
        <v>12</v>
      </c>
      <c r="B40" s="157" t="s">
        <v>143</v>
      </c>
      <c r="C40" s="188" t="s">
        <v>144</v>
      </c>
      <c r="D40" s="159" t="s">
        <v>108</v>
      </c>
      <c r="E40" s="164">
        <v>20.626239999999999</v>
      </c>
      <c r="F40" s="167">
        <f>H40+J40</f>
        <v>0</v>
      </c>
      <c r="G40" s="168">
        <f>ROUND(E40*F40,2)</f>
        <v>0</v>
      </c>
      <c r="H40" s="168"/>
      <c r="I40" s="168">
        <f>ROUND(E40*H40,2)</f>
        <v>0</v>
      </c>
      <c r="J40" s="168"/>
      <c r="K40" s="168">
        <f>ROUND(E40*J40,2)</f>
        <v>0</v>
      </c>
      <c r="L40" s="168">
        <v>21</v>
      </c>
      <c r="M40" s="168">
        <f>G40*(1+L40/100)</f>
        <v>0</v>
      </c>
      <c r="N40" s="159">
        <v>0</v>
      </c>
      <c r="O40" s="159">
        <f>ROUND(E40*N40,5)</f>
        <v>0</v>
      </c>
      <c r="P40" s="159">
        <v>0</v>
      </c>
      <c r="Q40" s="159">
        <f>ROUND(E40*P40,5)</f>
        <v>0</v>
      </c>
      <c r="R40" s="159"/>
      <c r="S40" s="159"/>
      <c r="T40" s="160">
        <v>0.20200000000000001</v>
      </c>
      <c r="U40" s="159">
        <f>ROUND(E40*T40,2)</f>
        <v>4.17</v>
      </c>
      <c r="V40" s="149"/>
      <c r="W40" s="149"/>
      <c r="X40" s="149"/>
      <c r="Y40" s="149"/>
      <c r="Z40" s="149"/>
      <c r="AA40" s="149"/>
      <c r="AB40" s="149"/>
      <c r="AC40" s="149"/>
      <c r="AD40" s="149"/>
      <c r="AE40" s="149" t="s">
        <v>109</v>
      </c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0"/>
      <c r="B41" s="157"/>
      <c r="C41" s="189" t="s">
        <v>145</v>
      </c>
      <c r="D41" s="161"/>
      <c r="E41" s="165">
        <v>8</v>
      </c>
      <c r="F41" s="168"/>
      <c r="G41" s="168"/>
      <c r="H41" s="168"/>
      <c r="I41" s="168"/>
      <c r="J41" s="168"/>
      <c r="K41" s="168"/>
      <c r="L41" s="168"/>
      <c r="M41" s="168"/>
      <c r="N41" s="159"/>
      <c r="O41" s="159"/>
      <c r="P41" s="159"/>
      <c r="Q41" s="159"/>
      <c r="R41" s="159"/>
      <c r="S41" s="159"/>
      <c r="T41" s="160"/>
      <c r="U41" s="159"/>
      <c r="V41" s="149"/>
      <c r="W41" s="149"/>
      <c r="X41" s="149"/>
      <c r="Y41" s="149"/>
      <c r="Z41" s="149"/>
      <c r="AA41" s="149"/>
      <c r="AB41" s="149"/>
      <c r="AC41" s="149"/>
      <c r="AD41" s="149"/>
      <c r="AE41" s="149" t="s">
        <v>111</v>
      </c>
      <c r="AF41" s="149">
        <v>0</v>
      </c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0"/>
      <c r="B42" s="157"/>
      <c r="C42" s="189" t="s">
        <v>146</v>
      </c>
      <c r="D42" s="161"/>
      <c r="E42" s="165">
        <v>12.626239999999999</v>
      </c>
      <c r="F42" s="168"/>
      <c r="G42" s="168"/>
      <c r="H42" s="168"/>
      <c r="I42" s="168"/>
      <c r="J42" s="168"/>
      <c r="K42" s="168"/>
      <c r="L42" s="168"/>
      <c r="M42" s="168"/>
      <c r="N42" s="159"/>
      <c r="O42" s="159"/>
      <c r="P42" s="159"/>
      <c r="Q42" s="159"/>
      <c r="R42" s="159"/>
      <c r="S42" s="159"/>
      <c r="T42" s="160"/>
      <c r="U42" s="159"/>
      <c r="V42" s="149"/>
      <c r="W42" s="149"/>
      <c r="X42" s="149"/>
      <c r="Y42" s="149"/>
      <c r="Z42" s="149"/>
      <c r="AA42" s="149"/>
      <c r="AB42" s="149"/>
      <c r="AC42" s="149"/>
      <c r="AD42" s="149"/>
      <c r="AE42" s="149" t="s">
        <v>111</v>
      </c>
      <c r="AF42" s="149">
        <v>0</v>
      </c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outlineLevel="1" x14ac:dyDescent="0.2">
      <c r="A43" s="150">
        <v>13</v>
      </c>
      <c r="B43" s="157" t="s">
        <v>147</v>
      </c>
      <c r="C43" s="188" t="s">
        <v>148</v>
      </c>
      <c r="D43" s="159" t="s">
        <v>108</v>
      </c>
      <c r="E43" s="164">
        <v>456.96</v>
      </c>
      <c r="F43" s="167">
        <f>H43+J43</f>
        <v>0</v>
      </c>
      <c r="G43" s="168">
        <f>ROUND(E43*F43,2)</f>
        <v>0</v>
      </c>
      <c r="H43" s="168"/>
      <c r="I43" s="168">
        <f>ROUND(E43*H43,2)</f>
        <v>0</v>
      </c>
      <c r="J43" s="168"/>
      <c r="K43" s="168">
        <f>ROUND(E43*J43,2)</f>
        <v>0</v>
      </c>
      <c r="L43" s="168">
        <v>21</v>
      </c>
      <c r="M43" s="168">
        <f>G43*(1+L43/100)</f>
        <v>0</v>
      </c>
      <c r="N43" s="159">
        <v>0</v>
      </c>
      <c r="O43" s="159">
        <f>ROUND(E43*N43,5)</f>
        <v>0</v>
      </c>
      <c r="P43" s="159">
        <v>0</v>
      </c>
      <c r="Q43" s="159">
        <f>ROUND(E43*P43,5)</f>
        <v>0</v>
      </c>
      <c r="R43" s="159"/>
      <c r="S43" s="159"/>
      <c r="T43" s="160">
        <v>1.0999999999999999E-2</v>
      </c>
      <c r="U43" s="159">
        <f>ROUND(E43*T43,2)</f>
        <v>5.03</v>
      </c>
      <c r="V43" s="149"/>
      <c r="W43" s="149"/>
      <c r="X43" s="149"/>
      <c r="Y43" s="149"/>
      <c r="Z43" s="149"/>
      <c r="AA43" s="149"/>
      <c r="AB43" s="149"/>
      <c r="AC43" s="149"/>
      <c r="AD43" s="149"/>
      <c r="AE43" s="149" t="s">
        <v>109</v>
      </c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0"/>
      <c r="B44" s="157"/>
      <c r="C44" s="189" t="s">
        <v>149</v>
      </c>
      <c r="D44" s="161"/>
      <c r="E44" s="165">
        <v>456.96</v>
      </c>
      <c r="F44" s="168"/>
      <c r="G44" s="168"/>
      <c r="H44" s="168"/>
      <c r="I44" s="168"/>
      <c r="J44" s="168"/>
      <c r="K44" s="168"/>
      <c r="L44" s="168"/>
      <c r="M44" s="168"/>
      <c r="N44" s="159"/>
      <c r="O44" s="159"/>
      <c r="P44" s="159"/>
      <c r="Q44" s="159"/>
      <c r="R44" s="159"/>
      <c r="S44" s="159"/>
      <c r="T44" s="160"/>
      <c r="U44" s="159"/>
      <c r="V44" s="149"/>
      <c r="W44" s="149"/>
      <c r="X44" s="149"/>
      <c r="Y44" s="149"/>
      <c r="Z44" s="149"/>
      <c r="AA44" s="149"/>
      <c r="AB44" s="149"/>
      <c r="AC44" s="149"/>
      <c r="AD44" s="149"/>
      <c r="AE44" s="149" t="s">
        <v>111</v>
      </c>
      <c r="AF44" s="149">
        <v>0</v>
      </c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0">
        <v>14</v>
      </c>
      <c r="B45" s="157" t="s">
        <v>150</v>
      </c>
      <c r="C45" s="188" t="s">
        <v>151</v>
      </c>
      <c r="D45" s="159" t="s">
        <v>108</v>
      </c>
      <c r="E45" s="164">
        <v>1290</v>
      </c>
      <c r="F45" s="167">
        <f>H45+J45</f>
        <v>0</v>
      </c>
      <c r="G45" s="168">
        <f>ROUND(E45*F45,2)</f>
        <v>0</v>
      </c>
      <c r="H45" s="168"/>
      <c r="I45" s="168">
        <f>ROUND(E45*H45,2)</f>
        <v>0</v>
      </c>
      <c r="J45" s="168"/>
      <c r="K45" s="168">
        <f>ROUND(E45*J45,2)</f>
        <v>0</v>
      </c>
      <c r="L45" s="168">
        <v>21</v>
      </c>
      <c r="M45" s="168">
        <f>G45*(1+L45/100)</f>
        <v>0</v>
      </c>
      <c r="N45" s="159">
        <v>0</v>
      </c>
      <c r="O45" s="159">
        <f>ROUND(E45*N45,5)</f>
        <v>0</v>
      </c>
      <c r="P45" s="159">
        <v>0</v>
      </c>
      <c r="Q45" s="159">
        <f>ROUND(E45*P45,5)</f>
        <v>0</v>
      </c>
      <c r="R45" s="159"/>
      <c r="S45" s="159"/>
      <c r="T45" s="160">
        <v>0</v>
      </c>
      <c r="U45" s="159">
        <f>ROUND(E45*T45,2)</f>
        <v>0</v>
      </c>
      <c r="V45" s="149"/>
      <c r="W45" s="149"/>
      <c r="X45" s="149"/>
      <c r="Y45" s="149"/>
      <c r="Z45" s="149"/>
      <c r="AA45" s="149"/>
      <c r="AB45" s="149"/>
      <c r="AC45" s="149"/>
      <c r="AD45" s="149"/>
      <c r="AE45" s="149" t="s">
        <v>109</v>
      </c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0"/>
      <c r="B46" s="157"/>
      <c r="C46" s="189" t="s">
        <v>152</v>
      </c>
      <c r="D46" s="161"/>
      <c r="E46" s="165">
        <v>1290</v>
      </c>
      <c r="F46" s="168"/>
      <c r="G46" s="168"/>
      <c r="H46" s="168"/>
      <c r="I46" s="168"/>
      <c r="J46" s="168"/>
      <c r="K46" s="168"/>
      <c r="L46" s="168"/>
      <c r="M46" s="168"/>
      <c r="N46" s="159"/>
      <c r="O46" s="159"/>
      <c r="P46" s="159"/>
      <c r="Q46" s="159"/>
      <c r="R46" s="159"/>
      <c r="S46" s="159"/>
      <c r="T46" s="160"/>
      <c r="U46" s="159"/>
      <c r="V46" s="149"/>
      <c r="W46" s="149"/>
      <c r="X46" s="149"/>
      <c r="Y46" s="149"/>
      <c r="Z46" s="149"/>
      <c r="AA46" s="149"/>
      <c r="AB46" s="149"/>
      <c r="AC46" s="149"/>
      <c r="AD46" s="149"/>
      <c r="AE46" s="149" t="s">
        <v>111</v>
      </c>
      <c r="AF46" s="149">
        <v>0</v>
      </c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50">
        <v>15</v>
      </c>
      <c r="B47" s="157" t="s">
        <v>153</v>
      </c>
      <c r="C47" s="188" t="s">
        <v>154</v>
      </c>
      <c r="D47" s="159" t="s">
        <v>155</v>
      </c>
      <c r="E47" s="164">
        <v>590.32799999999997</v>
      </c>
      <c r="F47" s="167">
        <f>H47+J47</f>
        <v>0</v>
      </c>
      <c r="G47" s="168">
        <f>ROUND(E47*F47,2)</f>
        <v>0</v>
      </c>
      <c r="H47" s="168"/>
      <c r="I47" s="168">
        <f>ROUND(E47*H47,2)</f>
        <v>0</v>
      </c>
      <c r="J47" s="168"/>
      <c r="K47" s="168">
        <f>ROUND(E47*J47,2)</f>
        <v>0</v>
      </c>
      <c r="L47" s="168">
        <v>21</v>
      </c>
      <c r="M47" s="168">
        <f>G47*(1+L47/100)</f>
        <v>0</v>
      </c>
      <c r="N47" s="159">
        <v>0</v>
      </c>
      <c r="O47" s="159">
        <f>ROUND(E47*N47,5)</f>
        <v>0</v>
      </c>
      <c r="P47" s="159">
        <v>0</v>
      </c>
      <c r="Q47" s="159">
        <f>ROUND(E47*P47,5)</f>
        <v>0</v>
      </c>
      <c r="R47" s="159"/>
      <c r="S47" s="159"/>
      <c r="T47" s="160">
        <v>0</v>
      </c>
      <c r="U47" s="159">
        <f>ROUND(E47*T47,2)</f>
        <v>0</v>
      </c>
      <c r="V47" s="149"/>
      <c r="W47" s="149"/>
      <c r="X47" s="149"/>
      <c r="Y47" s="149"/>
      <c r="Z47" s="149"/>
      <c r="AA47" s="149"/>
      <c r="AB47" s="149"/>
      <c r="AC47" s="149"/>
      <c r="AD47" s="149"/>
      <c r="AE47" s="149" t="s">
        <v>109</v>
      </c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0"/>
      <c r="B48" s="157"/>
      <c r="C48" s="189" t="s">
        <v>156</v>
      </c>
      <c r="D48" s="161"/>
      <c r="E48" s="165">
        <v>590.32799999999997</v>
      </c>
      <c r="F48" s="168"/>
      <c r="G48" s="168"/>
      <c r="H48" s="168"/>
      <c r="I48" s="168"/>
      <c r="J48" s="168"/>
      <c r="K48" s="168"/>
      <c r="L48" s="168"/>
      <c r="M48" s="168"/>
      <c r="N48" s="159"/>
      <c r="O48" s="159"/>
      <c r="P48" s="159"/>
      <c r="Q48" s="159"/>
      <c r="R48" s="159"/>
      <c r="S48" s="159"/>
      <c r="T48" s="160"/>
      <c r="U48" s="159"/>
      <c r="V48" s="149"/>
      <c r="W48" s="149"/>
      <c r="X48" s="149"/>
      <c r="Y48" s="149"/>
      <c r="Z48" s="149"/>
      <c r="AA48" s="149"/>
      <c r="AB48" s="149"/>
      <c r="AC48" s="149"/>
      <c r="AD48" s="149"/>
      <c r="AE48" s="149" t="s">
        <v>111</v>
      </c>
      <c r="AF48" s="149">
        <v>0</v>
      </c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50">
        <v>16</v>
      </c>
      <c r="B49" s="157" t="s">
        <v>157</v>
      </c>
      <c r="C49" s="188" t="s">
        <v>158</v>
      </c>
      <c r="D49" s="159" t="s">
        <v>155</v>
      </c>
      <c r="E49" s="164">
        <v>116.1</v>
      </c>
      <c r="F49" s="167">
        <f>H49+J49</f>
        <v>0</v>
      </c>
      <c r="G49" s="168">
        <f>ROUND(E49*F49,2)</f>
        <v>0</v>
      </c>
      <c r="H49" s="168"/>
      <c r="I49" s="168">
        <f>ROUND(E49*H49,2)</f>
        <v>0</v>
      </c>
      <c r="J49" s="168"/>
      <c r="K49" s="168">
        <f>ROUND(E49*J49,2)</f>
        <v>0</v>
      </c>
      <c r="L49" s="168">
        <v>21</v>
      </c>
      <c r="M49" s="168">
        <f>G49*(1+L49/100)</f>
        <v>0</v>
      </c>
      <c r="N49" s="159">
        <v>0</v>
      </c>
      <c r="O49" s="159">
        <f>ROUND(E49*N49,5)</f>
        <v>0</v>
      </c>
      <c r="P49" s="159">
        <v>0</v>
      </c>
      <c r="Q49" s="159">
        <f>ROUND(E49*P49,5)</f>
        <v>0</v>
      </c>
      <c r="R49" s="159"/>
      <c r="S49" s="159"/>
      <c r="T49" s="160">
        <v>0</v>
      </c>
      <c r="U49" s="159">
        <f>ROUND(E49*T49,2)</f>
        <v>0</v>
      </c>
      <c r="V49" s="149"/>
      <c r="W49" s="149"/>
      <c r="X49" s="149"/>
      <c r="Y49" s="149"/>
      <c r="Z49" s="149"/>
      <c r="AA49" s="149"/>
      <c r="AB49" s="149"/>
      <c r="AC49" s="149"/>
      <c r="AD49" s="149"/>
      <c r="AE49" s="149" t="s">
        <v>109</v>
      </c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0"/>
      <c r="B50" s="157"/>
      <c r="C50" s="250" t="s">
        <v>159</v>
      </c>
      <c r="D50" s="251"/>
      <c r="E50" s="252"/>
      <c r="F50" s="253"/>
      <c r="G50" s="254"/>
      <c r="H50" s="168"/>
      <c r="I50" s="168"/>
      <c r="J50" s="168"/>
      <c r="K50" s="168"/>
      <c r="L50" s="168"/>
      <c r="M50" s="168"/>
      <c r="N50" s="159"/>
      <c r="O50" s="159"/>
      <c r="P50" s="159"/>
      <c r="Q50" s="159"/>
      <c r="R50" s="159"/>
      <c r="S50" s="159"/>
      <c r="T50" s="160"/>
      <c r="U50" s="159"/>
      <c r="V50" s="149"/>
      <c r="W50" s="149"/>
      <c r="X50" s="149"/>
      <c r="Y50" s="149"/>
      <c r="Z50" s="149"/>
      <c r="AA50" s="149"/>
      <c r="AB50" s="149"/>
      <c r="AC50" s="149"/>
      <c r="AD50" s="149"/>
      <c r="AE50" s="149" t="s">
        <v>160</v>
      </c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52" t="str">
        <f>C50</f>
        <v>Odpad kategorie "O".</v>
      </c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0"/>
      <c r="B51" s="157"/>
      <c r="C51" s="189" t="s">
        <v>161</v>
      </c>
      <c r="D51" s="161"/>
      <c r="E51" s="165">
        <v>116.1</v>
      </c>
      <c r="F51" s="168"/>
      <c r="G51" s="168"/>
      <c r="H51" s="168"/>
      <c r="I51" s="168"/>
      <c r="J51" s="168"/>
      <c r="K51" s="168"/>
      <c r="L51" s="168"/>
      <c r="M51" s="168"/>
      <c r="N51" s="159"/>
      <c r="O51" s="159"/>
      <c r="P51" s="159"/>
      <c r="Q51" s="159"/>
      <c r="R51" s="159"/>
      <c r="S51" s="159"/>
      <c r="T51" s="160"/>
      <c r="U51" s="159"/>
      <c r="V51" s="149"/>
      <c r="W51" s="149"/>
      <c r="X51" s="149"/>
      <c r="Y51" s="149"/>
      <c r="Z51" s="149"/>
      <c r="AA51" s="149"/>
      <c r="AB51" s="149"/>
      <c r="AC51" s="149"/>
      <c r="AD51" s="149"/>
      <c r="AE51" s="149" t="s">
        <v>111</v>
      </c>
      <c r="AF51" s="149">
        <v>0</v>
      </c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0">
        <v>17</v>
      </c>
      <c r="B52" s="157" t="s">
        <v>162</v>
      </c>
      <c r="C52" s="188" t="s">
        <v>163</v>
      </c>
      <c r="D52" s="159" t="s">
        <v>139</v>
      </c>
      <c r="E52" s="164">
        <v>1290</v>
      </c>
      <c r="F52" s="167">
        <f>H52+J52</f>
        <v>0</v>
      </c>
      <c r="G52" s="168">
        <f>ROUND(E52*F52,2)</f>
        <v>0</v>
      </c>
      <c r="H52" s="168"/>
      <c r="I52" s="168">
        <f>ROUND(E52*H52,2)</f>
        <v>0</v>
      </c>
      <c r="J52" s="168"/>
      <c r="K52" s="168">
        <f>ROUND(E52*J52,2)</f>
        <v>0</v>
      </c>
      <c r="L52" s="168">
        <v>21</v>
      </c>
      <c r="M52" s="168">
        <f>G52*(1+L52/100)</f>
        <v>0</v>
      </c>
      <c r="N52" s="159">
        <v>0</v>
      </c>
      <c r="O52" s="159">
        <f>ROUND(E52*N52,5)</f>
        <v>0</v>
      </c>
      <c r="P52" s="159">
        <v>0</v>
      </c>
      <c r="Q52" s="159">
        <f>ROUND(E52*P52,5)</f>
        <v>0</v>
      </c>
      <c r="R52" s="159"/>
      <c r="S52" s="159"/>
      <c r="T52" s="160">
        <v>1.7999999999999999E-2</v>
      </c>
      <c r="U52" s="159">
        <f>ROUND(E52*T52,2)</f>
        <v>23.22</v>
      </c>
      <c r="V52" s="149"/>
      <c r="W52" s="149"/>
      <c r="X52" s="149"/>
      <c r="Y52" s="149"/>
      <c r="Z52" s="149"/>
      <c r="AA52" s="149"/>
      <c r="AB52" s="149"/>
      <c r="AC52" s="149"/>
      <c r="AD52" s="149"/>
      <c r="AE52" s="149" t="s">
        <v>109</v>
      </c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0"/>
      <c r="B53" s="157"/>
      <c r="C53" s="189" t="s">
        <v>164</v>
      </c>
      <c r="D53" s="161"/>
      <c r="E53" s="165">
        <v>1290</v>
      </c>
      <c r="F53" s="168"/>
      <c r="G53" s="168"/>
      <c r="H53" s="168"/>
      <c r="I53" s="168"/>
      <c r="J53" s="168"/>
      <c r="K53" s="168"/>
      <c r="L53" s="168"/>
      <c r="M53" s="168"/>
      <c r="N53" s="159"/>
      <c r="O53" s="159"/>
      <c r="P53" s="159"/>
      <c r="Q53" s="159"/>
      <c r="R53" s="159"/>
      <c r="S53" s="159"/>
      <c r="T53" s="160"/>
      <c r="U53" s="159"/>
      <c r="V53" s="149"/>
      <c r="W53" s="149"/>
      <c r="X53" s="149"/>
      <c r="Y53" s="149"/>
      <c r="Z53" s="149"/>
      <c r="AA53" s="149"/>
      <c r="AB53" s="149"/>
      <c r="AC53" s="149"/>
      <c r="AD53" s="149"/>
      <c r="AE53" s="149" t="s">
        <v>111</v>
      </c>
      <c r="AF53" s="149">
        <v>0</v>
      </c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x14ac:dyDescent="0.2">
      <c r="A54" s="151" t="s">
        <v>104</v>
      </c>
      <c r="B54" s="158" t="s">
        <v>51</v>
      </c>
      <c r="C54" s="190" t="s">
        <v>52</v>
      </c>
      <c r="D54" s="162"/>
      <c r="E54" s="166"/>
      <c r="F54" s="169"/>
      <c r="G54" s="169">
        <f>SUMIF(AE55:AE86,"&lt;&gt;NOR",G55:G86)</f>
        <v>0</v>
      </c>
      <c r="H54" s="169"/>
      <c r="I54" s="169">
        <f>SUM(I55:I86)</f>
        <v>0</v>
      </c>
      <c r="J54" s="169"/>
      <c r="K54" s="169">
        <f>SUM(K55:K86)</f>
        <v>0</v>
      </c>
      <c r="L54" s="169"/>
      <c r="M54" s="169">
        <f>SUM(M55:M86)</f>
        <v>0</v>
      </c>
      <c r="N54" s="162"/>
      <c r="O54" s="162">
        <f>SUM(O55:O86)</f>
        <v>0</v>
      </c>
      <c r="P54" s="162"/>
      <c r="Q54" s="162">
        <f>SUM(Q55:Q86)</f>
        <v>9.2475000000000005</v>
      </c>
      <c r="R54" s="162"/>
      <c r="S54" s="162"/>
      <c r="T54" s="163"/>
      <c r="U54" s="162">
        <f>SUM(U55:U86)</f>
        <v>17.23</v>
      </c>
      <c r="AE54" t="s">
        <v>105</v>
      </c>
    </row>
    <row r="55" spans="1:60" ht="22.5" outlineLevel="1" x14ac:dyDescent="0.2">
      <c r="A55" s="150">
        <v>18</v>
      </c>
      <c r="B55" s="157" t="s">
        <v>165</v>
      </c>
      <c r="C55" s="188" t="s">
        <v>166</v>
      </c>
      <c r="D55" s="159" t="s">
        <v>167</v>
      </c>
      <c r="E55" s="164">
        <v>1</v>
      </c>
      <c r="F55" s="167">
        <f>H55+J55</f>
        <v>0</v>
      </c>
      <c r="G55" s="168">
        <f>ROUND(E55*F55,2)</f>
        <v>0</v>
      </c>
      <c r="H55" s="168"/>
      <c r="I55" s="168">
        <f>ROUND(E55*H55,2)</f>
        <v>0</v>
      </c>
      <c r="J55" s="168"/>
      <c r="K55" s="168">
        <f>ROUND(E55*J55,2)</f>
        <v>0</v>
      </c>
      <c r="L55" s="168">
        <v>21</v>
      </c>
      <c r="M55" s="168">
        <f>G55*(1+L55/100)</f>
        <v>0</v>
      </c>
      <c r="N55" s="159">
        <v>0</v>
      </c>
      <c r="O55" s="159">
        <f>ROUND(E55*N55,5)</f>
        <v>0</v>
      </c>
      <c r="P55" s="159">
        <v>0</v>
      </c>
      <c r="Q55" s="159">
        <f>ROUND(E55*P55,5)</f>
        <v>0</v>
      </c>
      <c r="R55" s="159"/>
      <c r="S55" s="159"/>
      <c r="T55" s="160">
        <v>0</v>
      </c>
      <c r="U55" s="159">
        <f>ROUND(E55*T55,2)</f>
        <v>0</v>
      </c>
      <c r="V55" s="149"/>
      <c r="W55" s="149"/>
      <c r="X55" s="149"/>
      <c r="Y55" s="149"/>
      <c r="Z55" s="149"/>
      <c r="AA55" s="149"/>
      <c r="AB55" s="149"/>
      <c r="AC55" s="149"/>
      <c r="AD55" s="149"/>
      <c r="AE55" s="149" t="s">
        <v>109</v>
      </c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0"/>
      <c r="B56" s="157"/>
      <c r="C56" s="189" t="s">
        <v>49</v>
      </c>
      <c r="D56" s="161"/>
      <c r="E56" s="165">
        <v>1</v>
      </c>
      <c r="F56" s="168"/>
      <c r="G56" s="168"/>
      <c r="H56" s="168"/>
      <c r="I56" s="168"/>
      <c r="J56" s="168"/>
      <c r="K56" s="168"/>
      <c r="L56" s="168"/>
      <c r="M56" s="168"/>
      <c r="N56" s="159"/>
      <c r="O56" s="159"/>
      <c r="P56" s="159"/>
      <c r="Q56" s="159"/>
      <c r="R56" s="159"/>
      <c r="S56" s="159"/>
      <c r="T56" s="160"/>
      <c r="U56" s="159"/>
      <c r="V56" s="149"/>
      <c r="W56" s="149"/>
      <c r="X56" s="149"/>
      <c r="Y56" s="149"/>
      <c r="Z56" s="149"/>
      <c r="AA56" s="149"/>
      <c r="AB56" s="149"/>
      <c r="AC56" s="149"/>
      <c r="AD56" s="149"/>
      <c r="AE56" s="149" t="s">
        <v>111</v>
      </c>
      <c r="AF56" s="149">
        <v>0</v>
      </c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22.5" outlineLevel="1" x14ac:dyDescent="0.2">
      <c r="A57" s="150">
        <v>19</v>
      </c>
      <c r="B57" s="157" t="s">
        <v>168</v>
      </c>
      <c r="C57" s="188" t="s">
        <v>169</v>
      </c>
      <c r="D57" s="159" t="s">
        <v>167</v>
      </c>
      <c r="E57" s="164">
        <v>3</v>
      </c>
      <c r="F57" s="167">
        <f>H57+J57</f>
        <v>0</v>
      </c>
      <c r="G57" s="168">
        <f>ROUND(E57*F57,2)</f>
        <v>0</v>
      </c>
      <c r="H57" s="168"/>
      <c r="I57" s="168">
        <f>ROUND(E57*H57,2)</f>
        <v>0</v>
      </c>
      <c r="J57" s="168"/>
      <c r="K57" s="168">
        <f>ROUND(E57*J57,2)</f>
        <v>0</v>
      </c>
      <c r="L57" s="168">
        <v>21</v>
      </c>
      <c r="M57" s="168">
        <f>G57*(1+L57/100)</f>
        <v>0</v>
      </c>
      <c r="N57" s="159">
        <v>0</v>
      </c>
      <c r="O57" s="159">
        <f>ROUND(E57*N57,5)</f>
        <v>0</v>
      </c>
      <c r="P57" s="159">
        <v>0</v>
      </c>
      <c r="Q57" s="159">
        <f>ROUND(E57*P57,5)</f>
        <v>0</v>
      </c>
      <c r="R57" s="159"/>
      <c r="S57" s="159"/>
      <c r="T57" s="160">
        <v>0</v>
      </c>
      <c r="U57" s="159">
        <f>ROUND(E57*T57,2)</f>
        <v>0</v>
      </c>
      <c r="V57" s="149"/>
      <c r="W57" s="149"/>
      <c r="X57" s="149"/>
      <c r="Y57" s="149"/>
      <c r="Z57" s="149"/>
      <c r="AA57" s="149"/>
      <c r="AB57" s="149"/>
      <c r="AC57" s="149"/>
      <c r="AD57" s="149"/>
      <c r="AE57" s="149" t="s">
        <v>109</v>
      </c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0"/>
      <c r="B58" s="157"/>
      <c r="C58" s="189" t="s">
        <v>55</v>
      </c>
      <c r="D58" s="161"/>
      <c r="E58" s="165">
        <v>3</v>
      </c>
      <c r="F58" s="168"/>
      <c r="G58" s="168"/>
      <c r="H58" s="168"/>
      <c r="I58" s="168"/>
      <c r="J58" s="168"/>
      <c r="K58" s="168"/>
      <c r="L58" s="168"/>
      <c r="M58" s="168"/>
      <c r="N58" s="159"/>
      <c r="O58" s="159"/>
      <c r="P58" s="159"/>
      <c r="Q58" s="159"/>
      <c r="R58" s="159"/>
      <c r="S58" s="159"/>
      <c r="T58" s="160"/>
      <c r="U58" s="159"/>
      <c r="V58" s="149"/>
      <c r="W58" s="149"/>
      <c r="X58" s="149"/>
      <c r="Y58" s="149"/>
      <c r="Z58" s="149"/>
      <c r="AA58" s="149"/>
      <c r="AB58" s="149"/>
      <c r="AC58" s="149"/>
      <c r="AD58" s="149"/>
      <c r="AE58" s="149" t="s">
        <v>111</v>
      </c>
      <c r="AF58" s="149">
        <v>0</v>
      </c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 x14ac:dyDescent="0.2">
      <c r="A59" s="150">
        <v>20</v>
      </c>
      <c r="B59" s="157" t="s">
        <v>170</v>
      </c>
      <c r="C59" s="188" t="s">
        <v>171</v>
      </c>
      <c r="D59" s="159" t="s">
        <v>167</v>
      </c>
      <c r="E59" s="164">
        <v>1</v>
      </c>
      <c r="F59" s="167">
        <f>H59+J59</f>
        <v>0</v>
      </c>
      <c r="G59" s="168">
        <f>ROUND(E59*F59,2)</f>
        <v>0</v>
      </c>
      <c r="H59" s="168"/>
      <c r="I59" s="168">
        <f>ROUND(E59*H59,2)</f>
        <v>0</v>
      </c>
      <c r="J59" s="168"/>
      <c r="K59" s="168">
        <f>ROUND(E59*J59,2)</f>
        <v>0</v>
      </c>
      <c r="L59" s="168">
        <v>21</v>
      </c>
      <c r="M59" s="168">
        <f>G59*(1+L59/100)</f>
        <v>0</v>
      </c>
      <c r="N59" s="159">
        <v>0</v>
      </c>
      <c r="O59" s="159">
        <f>ROUND(E59*N59,5)</f>
        <v>0</v>
      </c>
      <c r="P59" s="159">
        <v>0</v>
      </c>
      <c r="Q59" s="159">
        <f>ROUND(E59*P59,5)</f>
        <v>0</v>
      </c>
      <c r="R59" s="159"/>
      <c r="S59" s="159"/>
      <c r="T59" s="160">
        <v>0</v>
      </c>
      <c r="U59" s="159">
        <f>ROUND(E59*T59,2)</f>
        <v>0</v>
      </c>
      <c r="V59" s="149"/>
      <c r="W59" s="149"/>
      <c r="X59" s="149"/>
      <c r="Y59" s="149"/>
      <c r="Z59" s="149"/>
      <c r="AA59" s="149"/>
      <c r="AB59" s="149"/>
      <c r="AC59" s="149"/>
      <c r="AD59" s="149"/>
      <c r="AE59" s="149" t="s">
        <v>109</v>
      </c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0"/>
      <c r="B60" s="157"/>
      <c r="C60" s="189" t="s">
        <v>49</v>
      </c>
      <c r="D60" s="161"/>
      <c r="E60" s="165">
        <v>1</v>
      </c>
      <c r="F60" s="168"/>
      <c r="G60" s="168"/>
      <c r="H60" s="168"/>
      <c r="I60" s="168"/>
      <c r="J60" s="168"/>
      <c r="K60" s="168"/>
      <c r="L60" s="168"/>
      <c r="M60" s="168"/>
      <c r="N60" s="159"/>
      <c r="O60" s="159"/>
      <c r="P60" s="159"/>
      <c r="Q60" s="159"/>
      <c r="R60" s="159"/>
      <c r="S60" s="159"/>
      <c r="T60" s="160"/>
      <c r="U60" s="159"/>
      <c r="V60" s="149"/>
      <c r="W60" s="149"/>
      <c r="X60" s="149"/>
      <c r="Y60" s="149"/>
      <c r="Z60" s="149"/>
      <c r="AA60" s="149"/>
      <c r="AB60" s="149"/>
      <c r="AC60" s="149"/>
      <c r="AD60" s="149"/>
      <c r="AE60" s="149" t="s">
        <v>111</v>
      </c>
      <c r="AF60" s="149">
        <v>0</v>
      </c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0">
        <v>21</v>
      </c>
      <c r="B61" s="157" t="s">
        <v>172</v>
      </c>
      <c r="C61" s="188" t="s">
        <v>173</v>
      </c>
      <c r="D61" s="159" t="s">
        <v>108</v>
      </c>
      <c r="E61" s="164">
        <v>0.9375</v>
      </c>
      <c r="F61" s="167">
        <f>H61+J61</f>
        <v>0</v>
      </c>
      <c r="G61" s="168">
        <f>ROUND(E61*F61,2)</f>
        <v>0</v>
      </c>
      <c r="H61" s="168"/>
      <c r="I61" s="168">
        <f>ROUND(E61*H61,2)</f>
        <v>0</v>
      </c>
      <c r="J61" s="168"/>
      <c r="K61" s="168">
        <f>ROUND(E61*J61,2)</f>
        <v>0</v>
      </c>
      <c r="L61" s="168">
        <v>21</v>
      </c>
      <c r="M61" s="168">
        <f>G61*(1+L61/100)</f>
        <v>0</v>
      </c>
      <c r="N61" s="159">
        <v>0</v>
      </c>
      <c r="O61" s="159">
        <f>ROUND(E61*N61,5)</f>
        <v>0</v>
      </c>
      <c r="P61" s="159">
        <v>2.2000000000000002</v>
      </c>
      <c r="Q61" s="159">
        <f>ROUND(E61*P61,5)</f>
        <v>2.0625</v>
      </c>
      <c r="R61" s="159"/>
      <c r="S61" s="159"/>
      <c r="T61" s="160">
        <v>6.4359999999999999</v>
      </c>
      <c r="U61" s="159">
        <f>ROUND(E61*T61,2)</f>
        <v>6.03</v>
      </c>
      <c r="V61" s="149"/>
      <c r="W61" s="149"/>
      <c r="X61" s="149"/>
      <c r="Y61" s="149"/>
      <c r="Z61" s="149"/>
      <c r="AA61" s="149"/>
      <c r="AB61" s="149"/>
      <c r="AC61" s="149"/>
      <c r="AD61" s="149"/>
      <c r="AE61" s="149" t="s">
        <v>109</v>
      </c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0"/>
      <c r="B62" s="157"/>
      <c r="C62" s="189" t="s">
        <v>174</v>
      </c>
      <c r="D62" s="161"/>
      <c r="E62" s="165">
        <v>0.375</v>
      </c>
      <c r="F62" s="168"/>
      <c r="G62" s="168"/>
      <c r="H62" s="168"/>
      <c r="I62" s="168"/>
      <c r="J62" s="168"/>
      <c r="K62" s="168"/>
      <c r="L62" s="168"/>
      <c r="M62" s="168"/>
      <c r="N62" s="159"/>
      <c r="O62" s="159"/>
      <c r="P62" s="159"/>
      <c r="Q62" s="159"/>
      <c r="R62" s="159"/>
      <c r="S62" s="159"/>
      <c r="T62" s="160"/>
      <c r="U62" s="159"/>
      <c r="V62" s="149"/>
      <c r="W62" s="149"/>
      <c r="X62" s="149"/>
      <c r="Y62" s="149"/>
      <c r="Z62" s="149"/>
      <c r="AA62" s="149"/>
      <c r="AB62" s="149"/>
      <c r="AC62" s="149"/>
      <c r="AD62" s="149"/>
      <c r="AE62" s="149" t="s">
        <v>111</v>
      </c>
      <c r="AF62" s="149">
        <v>0</v>
      </c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0"/>
      <c r="B63" s="157"/>
      <c r="C63" s="189" t="s">
        <v>175</v>
      </c>
      <c r="D63" s="161"/>
      <c r="E63" s="165">
        <v>0.5625</v>
      </c>
      <c r="F63" s="168"/>
      <c r="G63" s="168"/>
      <c r="H63" s="168"/>
      <c r="I63" s="168"/>
      <c r="J63" s="168"/>
      <c r="K63" s="168"/>
      <c r="L63" s="168"/>
      <c r="M63" s="168"/>
      <c r="N63" s="159"/>
      <c r="O63" s="159"/>
      <c r="P63" s="159"/>
      <c r="Q63" s="159"/>
      <c r="R63" s="159"/>
      <c r="S63" s="159"/>
      <c r="T63" s="160"/>
      <c r="U63" s="159"/>
      <c r="V63" s="149"/>
      <c r="W63" s="149"/>
      <c r="X63" s="149"/>
      <c r="Y63" s="149"/>
      <c r="Z63" s="149"/>
      <c r="AA63" s="149"/>
      <c r="AB63" s="149"/>
      <c r="AC63" s="149"/>
      <c r="AD63" s="149"/>
      <c r="AE63" s="149" t="s">
        <v>111</v>
      </c>
      <c r="AF63" s="149">
        <v>0</v>
      </c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0">
        <v>22</v>
      </c>
      <c r="B64" s="157" t="s">
        <v>176</v>
      </c>
      <c r="C64" s="188" t="s">
        <v>177</v>
      </c>
      <c r="D64" s="159" t="s">
        <v>178</v>
      </c>
      <c r="E64" s="164">
        <v>13</v>
      </c>
      <c r="F64" s="167">
        <f>H64+J64</f>
        <v>0</v>
      </c>
      <c r="G64" s="168">
        <f>ROUND(E64*F64,2)</f>
        <v>0</v>
      </c>
      <c r="H64" s="168"/>
      <c r="I64" s="168">
        <f>ROUND(E64*H64,2)</f>
        <v>0</v>
      </c>
      <c r="J64" s="168"/>
      <c r="K64" s="168">
        <f>ROUND(E64*J64,2)</f>
        <v>0</v>
      </c>
      <c r="L64" s="168">
        <v>21</v>
      </c>
      <c r="M64" s="168">
        <f>G64*(1+L64/100)</f>
        <v>0</v>
      </c>
      <c r="N64" s="159">
        <v>0</v>
      </c>
      <c r="O64" s="159">
        <f>ROUND(E64*N64,5)</f>
        <v>0</v>
      </c>
      <c r="P64" s="159">
        <v>0.125</v>
      </c>
      <c r="Q64" s="159">
        <f>ROUND(E64*P64,5)</f>
        <v>1.625</v>
      </c>
      <c r="R64" s="159"/>
      <c r="S64" s="159"/>
      <c r="T64" s="160">
        <v>0.08</v>
      </c>
      <c r="U64" s="159">
        <f>ROUND(E64*T64,2)</f>
        <v>1.04</v>
      </c>
      <c r="V64" s="149"/>
      <c r="W64" s="149"/>
      <c r="X64" s="149"/>
      <c r="Y64" s="149"/>
      <c r="Z64" s="149"/>
      <c r="AA64" s="149"/>
      <c r="AB64" s="149"/>
      <c r="AC64" s="149"/>
      <c r="AD64" s="149"/>
      <c r="AE64" s="149" t="s">
        <v>109</v>
      </c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0"/>
      <c r="B65" s="157"/>
      <c r="C65" s="250" t="s">
        <v>179</v>
      </c>
      <c r="D65" s="251"/>
      <c r="E65" s="252"/>
      <c r="F65" s="253"/>
      <c r="G65" s="254"/>
      <c r="H65" s="168"/>
      <c r="I65" s="168"/>
      <c r="J65" s="168"/>
      <c r="K65" s="168"/>
      <c r="L65" s="168"/>
      <c r="M65" s="168"/>
      <c r="N65" s="159"/>
      <c r="O65" s="159"/>
      <c r="P65" s="159"/>
      <c r="Q65" s="159"/>
      <c r="R65" s="159"/>
      <c r="S65" s="159"/>
      <c r="T65" s="160"/>
      <c r="U65" s="159"/>
      <c r="V65" s="149"/>
      <c r="W65" s="149"/>
      <c r="X65" s="149"/>
      <c r="Y65" s="149"/>
      <c r="Z65" s="149"/>
      <c r="AA65" s="149"/>
      <c r="AB65" s="149"/>
      <c r="AC65" s="149"/>
      <c r="AD65" s="149"/>
      <c r="AE65" s="149" t="s">
        <v>160</v>
      </c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52" t="str">
        <f>C65</f>
        <v>V betonovém loži s opěrou.</v>
      </c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0"/>
      <c r="B66" s="157"/>
      <c r="C66" s="189" t="s">
        <v>180</v>
      </c>
      <c r="D66" s="161"/>
      <c r="E66" s="165">
        <v>13</v>
      </c>
      <c r="F66" s="168"/>
      <c r="G66" s="168"/>
      <c r="H66" s="168"/>
      <c r="I66" s="168"/>
      <c r="J66" s="168"/>
      <c r="K66" s="168"/>
      <c r="L66" s="168"/>
      <c r="M66" s="168"/>
      <c r="N66" s="159"/>
      <c r="O66" s="159"/>
      <c r="P66" s="159"/>
      <c r="Q66" s="159"/>
      <c r="R66" s="159"/>
      <c r="S66" s="159"/>
      <c r="T66" s="160"/>
      <c r="U66" s="159"/>
      <c r="V66" s="149"/>
      <c r="W66" s="149"/>
      <c r="X66" s="149"/>
      <c r="Y66" s="149"/>
      <c r="Z66" s="149"/>
      <c r="AA66" s="149"/>
      <c r="AB66" s="149"/>
      <c r="AC66" s="149"/>
      <c r="AD66" s="149"/>
      <c r="AE66" s="149" t="s">
        <v>111</v>
      </c>
      <c r="AF66" s="149">
        <v>0</v>
      </c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0">
        <v>23</v>
      </c>
      <c r="B67" s="157" t="s">
        <v>181</v>
      </c>
      <c r="C67" s="188" t="s">
        <v>182</v>
      </c>
      <c r="D67" s="159" t="s">
        <v>178</v>
      </c>
      <c r="E67" s="164">
        <v>10</v>
      </c>
      <c r="F67" s="167">
        <f>H67+J67</f>
        <v>0</v>
      </c>
      <c r="G67" s="168">
        <f>ROUND(E67*F67,2)</f>
        <v>0</v>
      </c>
      <c r="H67" s="168"/>
      <c r="I67" s="168">
        <f>ROUND(E67*H67,2)</f>
        <v>0</v>
      </c>
      <c r="J67" s="168"/>
      <c r="K67" s="168">
        <f>ROUND(E67*J67,2)</f>
        <v>0</v>
      </c>
      <c r="L67" s="168">
        <v>21</v>
      </c>
      <c r="M67" s="168">
        <f>G67*(1+L67/100)</f>
        <v>0</v>
      </c>
      <c r="N67" s="159">
        <v>0</v>
      </c>
      <c r="O67" s="159">
        <f>ROUND(E67*N67,5)</f>
        <v>0</v>
      </c>
      <c r="P67" s="159">
        <v>0.27</v>
      </c>
      <c r="Q67" s="159">
        <f>ROUND(E67*P67,5)</f>
        <v>2.7</v>
      </c>
      <c r="R67" s="159"/>
      <c r="S67" s="159"/>
      <c r="T67" s="160">
        <v>0.123</v>
      </c>
      <c r="U67" s="159">
        <f>ROUND(E67*T67,2)</f>
        <v>1.23</v>
      </c>
      <c r="V67" s="149"/>
      <c r="W67" s="149"/>
      <c r="X67" s="149"/>
      <c r="Y67" s="149"/>
      <c r="Z67" s="149"/>
      <c r="AA67" s="149"/>
      <c r="AB67" s="149"/>
      <c r="AC67" s="149"/>
      <c r="AD67" s="149"/>
      <c r="AE67" s="149" t="s">
        <v>109</v>
      </c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0"/>
      <c r="B68" s="157"/>
      <c r="C68" s="250" t="s">
        <v>179</v>
      </c>
      <c r="D68" s="251"/>
      <c r="E68" s="252"/>
      <c r="F68" s="253"/>
      <c r="G68" s="254"/>
      <c r="H68" s="168"/>
      <c r="I68" s="168"/>
      <c r="J68" s="168"/>
      <c r="K68" s="168"/>
      <c r="L68" s="168"/>
      <c r="M68" s="168"/>
      <c r="N68" s="159"/>
      <c r="O68" s="159"/>
      <c r="P68" s="159"/>
      <c r="Q68" s="159"/>
      <c r="R68" s="159"/>
      <c r="S68" s="159"/>
      <c r="T68" s="160"/>
      <c r="U68" s="159"/>
      <c r="V68" s="149"/>
      <c r="W68" s="149"/>
      <c r="X68" s="149"/>
      <c r="Y68" s="149"/>
      <c r="Z68" s="149"/>
      <c r="AA68" s="149"/>
      <c r="AB68" s="149"/>
      <c r="AC68" s="149"/>
      <c r="AD68" s="149"/>
      <c r="AE68" s="149" t="s">
        <v>160</v>
      </c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52" t="str">
        <f>C68</f>
        <v>V betonovém loži s opěrou.</v>
      </c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0"/>
      <c r="B69" s="157"/>
      <c r="C69" s="189" t="s">
        <v>183</v>
      </c>
      <c r="D69" s="161"/>
      <c r="E69" s="165">
        <v>10</v>
      </c>
      <c r="F69" s="168"/>
      <c r="G69" s="168"/>
      <c r="H69" s="168"/>
      <c r="I69" s="168"/>
      <c r="J69" s="168"/>
      <c r="K69" s="168"/>
      <c r="L69" s="168"/>
      <c r="M69" s="168"/>
      <c r="N69" s="159"/>
      <c r="O69" s="159"/>
      <c r="P69" s="159"/>
      <c r="Q69" s="159"/>
      <c r="R69" s="159"/>
      <c r="S69" s="159"/>
      <c r="T69" s="160"/>
      <c r="U69" s="159"/>
      <c r="V69" s="149"/>
      <c r="W69" s="149"/>
      <c r="X69" s="149"/>
      <c r="Y69" s="149"/>
      <c r="Z69" s="149"/>
      <c r="AA69" s="149"/>
      <c r="AB69" s="149"/>
      <c r="AC69" s="149"/>
      <c r="AD69" s="149"/>
      <c r="AE69" s="149" t="s">
        <v>111</v>
      </c>
      <c r="AF69" s="149">
        <v>0</v>
      </c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0">
        <v>24</v>
      </c>
      <c r="B70" s="157" t="s">
        <v>184</v>
      </c>
      <c r="C70" s="188" t="s">
        <v>185</v>
      </c>
      <c r="D70" s="159" t="s">
        <v>178</v>
      </c>
      <c r="E70" s="164">
        <v>10</v>
      </c>
      <c r="F70" s="167">
        <f>H70+J70</f>
        <v>0</v>
      </c>
      <c r="G70" s="168">
        <f>ROUND(E70*F70,2)</f>
        <v>0</v>
      </c>
      <c r="H70" s="168"/>
      <c r="I70" s="168">
        <f>ROUND(E70*H70,2)</f>
        <v>0</v>
      </c>
      <c r="J70" s="168"/>
      <c r="K70" s="168">
        <f>ROUND(E70*J70,2)</f>
        <v>0</v>
      </c>
      <c r="L70" s="168">
        <v>21</v>
      </c>
      <c r="M70" s="168">
        <f>G70*(1+L70/100)</f>
        <v>0</v>
      </c>
      <c r="N70" s="159">
        <v>0</v>
      </c>
      <c r="O70" s="159">
        <f>ROUND(E70*N70,5)</f>
        <v>0</v>
      </c>
      <c r="P70" s="159">
        <v>0.22</v>
      </c>
      <c r="Q70" s="159">
        <f>ROUND(E70*P70,5)</f>
        <v>2.2000000000000002</v>
      </c>
      <c r="R70" s="159"/>
      <c r="S70" s="159"/>
      <c r="T70" s="160">
        <v>0.14299999999999999</v>
      </c>
      <c r="U70" s="159">
        <f>ROUND(E70*T70,2)</f>
        <v>1.43</v>
      </c>
      <c r="V70" s="149"/>
      <c r="W70" s="149"/>
      <c r="X70" s="149"/>
      <c r="Y70" s="149"/>
      <c r="Z70" s="149"/>
      <c r="AA70" s="149"/>
      <c r="AB70" s="149"/>
      <c r="AC70" s="149"/>
      <c r="AD70" s="149"/>
      <c r="AE70" s="149" t="s">
        <v>109</v>
      </c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0"/>
      <c r="B71" s="157"/>
      <c r="C71" s="189" t="s">
        <v>186</v>
      </c>
      <c r="D71" s="161"/>
      <c r="E71" s="165">
        <v>10</v>
      </c>
      <c r="F71" s="168"/>
      <c r="G71" s="168"/>
      <c r="H71" s="168"/>
      <c r="I71" s="168"/>
      <c r="J71" s="168"/>
      <c r="K71" s="168"/>
      <c r="L71" s="168"/>
      <c r="M71" s="168"/>
      <c r="N71" s="159"/>
      <c r="O71" s="159"/>
      <c r="P71" s="159"/>
      <c r="Q71" s="159"/>
      <c r="R71" s="159"/>
      <c r="S71" s="159"/>
      <c r="T71" s="160"/>
      <c r="U71" s="159"/>
      <c r="V71" s="149"/>
      <c r="W71" s="149"/>
      <c r="X71" s="149"/>
      <c r="Y71" s="149"/>
      <c r="Z71" s="149"/>
      <c r="AA71" s="149"/>
      <c r="AB71" s="149"/>
      <c r="AC71" s="149"/>
      <c r="AD71" s="149"/>
      <c r="AE71" s="149" t="s">
        <v>111</v>
      </c>
      <c r="AF71" s="149">
        <v>0</v>
      </c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0">
        <v>25</v>
      </c>
      <c r="B72" s="157" t="s">
        <v>187</v>
      </c>
      <c r="C72" s="188" t="s">
        <v>188</v>
      </c>
      <c r="D72" s="159" t="s">
        <v>178</v>
      </c>
      <c r="E72" s="164">
        <v>10</v>
      </c>
      <c r="F72" s="167">
        <f>H72+J72</f>
        <v>0</v>
      </c>
      <c r="G72" s="168">
        <f>ROUND(E72*F72,2)</f>
        <v>0</v>
      </c>
      <c r="H72" s="168"/>
      <c r="I72" s="168">
        <f>ROUND(E72*H72,2)</f>
        <v>0</v>
      </c>
      <c r="J72" s="168"/>
      <c r="K72" s="168">
        <f>ROUND(E72*J72,2)</f>
        <v>0</v>
      </c>
      <c r="L72" s="168">
        <v>21</v>
      </c>
      <c r="M72" s="168">
        <f>G72*(1+L72/100)</f>
        <v>0</v>
      </c>
      <c r="N72" s="159">
        <v>0</v>
      </c>
      <c r="O72" s="159">
        <f>ROUND(E72*N72,5)</f>
        <v>0</v>
      </c>
      <c r="P72" s="159">
        <v>0</v>
      </c>
      <c r="Q72" s="159">
        <f>ROUND(E72*P72,5)</f>
        <v>0</v>
      </c>
      <c r="R72" s="159"/>
      <c r="S72" s="159"/>
      <c r="T72" s="160">
        <v>0.159</v>
      </c>
      <c r="U72" s="159">
        <f>ROUND(E72*T72,2)</f>
        <v>1.59</v>
      </c>
      <c r="V72" s="149"/>
      <c r="W72" s="149"/>
      <c r="X72" s="149"/>
      <c r="Y72" s="149"/>
      <c r="Z72" s="149"/>
      <c r="AA72" s="149"/>
      <c r="AB72" s="149"/>
      <c r="AC72" s="149"/>
      <c r="AD72" s="149"/>
      <c r="AE72" s="149" t="s">
        <v>109</v>
      </c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0"/>
      <c r="B73" s="157"/>
      <c r="C73" s="189" t="s">
        <v>183</v>
      </c>
      <c r="D73" s="161"/>
      <c r="E73" s="165">
        <v>10</v>
      </c>
      <c r="F73" s="168"/>
      <c r="G73" s="168"/>
      <c r="H73" s="168"/>
      <c r="I73" s="168"/>
      <c r="J73" s="168"/>
      <c r="K73" s="168"/>
      <c r="L73" s="168"/>
      <c r="M73" s="168"/>
      <c r="N73" s="159"/>
      <c r="O73" s="159"/>
      <c r="P73" s="159"/>
      <c r="Q73" s="159"/>
      <c r="R73" s="159"/>
      <c r="S73" s="159"/>
      <c r="T73" s="160"/>
      <c r="U73" s="159"/>
      <c r="V73" s="149"/>
      <c r="W73" s="149"/>
      <c r="X73" s="149"/>
      <c r="Y73" s="149"/>
      <c r="Z73" s="149"/>
      <c r="AA73" s="149"/>
      <c r="AB73" s="149"/>
      <c r="AC73" s="149"/>
      <c r="AD73" s="149"/>
      <c r="AE73" s="149" t="s">
        <v>111</v>
      </c>
      <c r="AF73" s="149">
        <v>0</v>
      </c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0">
        <v>26</v>
      </c>
      <c r="B74" s="157" t="s">
        <v>189</v>
      </c>
      <c r="C74" s="188" t="s">
        <v>190</v>
      </c>
      <c r="D74" s="159" t="s">
        <v>139</v>
      </c>
      <c r="E74" s="164">
        <v>1</v>
      </c>
      <c r="F74" s="167">
        <f>H74+J74</f>
        <v>0</v>
      </c>
      <c r="G74" s="168">
        <f>ROUND(E74*F74,2)</f>
        <v>0</v>
      </c>
      <c r="H74" s="168"/>
      <c r="I74" s="168">
        <f>ROUND(E74*H74,2)</f>
        <v>0</v>
      </c>
      <c r="J74" s="168"/>
      <c r="K74" s="168">
        <f>ROUND(E74*J74,2)</f>
        <v>0</v>
      </c>
      <c r="L74" s="168">
        <v>21</v>
      </c>
      <c r="M74" s="168">
        <f>G74*(1+L74/100)</f>
        <v>0</v>
      </c>
      <c r="N74" s="159">
        <v>0</v>
      </c>
      <c r="O74" s="159">
        <f>ROUND(E74*N74,5)</f>
        <v>0</v>
      </c>
      <c r="P74" s="159">
        <v>0.66</v>
      </c>
      <c r="Q74" s="159">
        <f>ROUND(E74*P74,5)</f>
        <v>0.66</v>
      </c>
      <c r="R74" s="159"/>
      <c r="S74" s="159"/>
      <c r="T74" s="160">
        <v>1.375</v>
      </c>
      <c r="U74" s="159">
        <f>ROUND(E74*T74,2)</f>
        <v>1.38</v>
      </c>
      <c r="V74" s="149"/>
      <c r="W74" s="149"/>
      <c r="X74" s="149"/>
      <c r="Y74" s="149"/>
      <c r="Z74" s="149"/>
      <c r="AA74" s="149"/>
      <c r="AB74" s="149"/>
      <c r="AC74" s="149"/>
      <c r="AD74" s="149"/>
      <c r="AE74" s="149" t="s">
        <v>109</v>
      </c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0"/>
      <c r="B75" s="157"/>
      <c r="C75" s="189" t="s">
        <v>191</v>
      </c>
      <c r="D75" s="161"/>
      <c r="E75" s="165">
        <v>1</v>
      </c>
      <c r="F75" s="168"/>
      <c r="G75" s="168"/>
      <c r="H75" s="168"/>
      <c r="I75" s="168"/>
      <c r="J75" s="168"/>
      <c r="K75" s="168"/>
      <c r="L75" s="168"/>
      <c r="M75" s="168"/>
      <c r="N75" s="159"/>
      <c r="O75" s="159"/>
      <c r="P75" s="159"/>
      <c r="Q75" s="159"/>
      <c r="R75" s="159"/>
      <c r="S75" s="159"/>
      <c r="T75" s="160"/>
      <c r="U75" s="159"/>
      <c r="V75" s="149"/>
      <c r="W75" s="149"/>
      <c r="X75" s="149"/>
      <c r="Y75" s="149"/>
      <c r="Z75" s="149"/>
      <c r="AA75" s="149"/>
      <c r="AB75" s="149"/>
      <c r="AC75" s="149"/>
      <c r="AD75" s="149"/>
      <c r="AE75" s="149" t="s">
        <v>111</v>
      </c>
      <c r="AF75" s="149">
        <v>0</v>
      </c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0">
        <v>27</v>
      </c>
      <c r="B76" s="157" t="s">
        <v>192</v>
      </c>
      <c r="C76" s="188" t="s">
        <v>193</v>
      </c>
      <c r="D76" s="159" t="s">
        <v>155</v>
      </c>
      <c r="E76" s="164">
        <v>9.25</v>
      </c>
      <c r="F76" s="167">
        <f>H76+J76</f>
        <v>0</v>
      </c>
      <c r="G76" s="168">
        <f>ROUND(E76*F76,2)</f>
        <v>0</v>
      </c>
      <c r="H76" s="168"/>
      <c r="I76" s="168">
        <f>ROUND(E76*H76,2)</f>
        <v>0</v>
      </c>
      <c r="J76" s="168"/>
      <c r="K76" s="168">
        <f>ROUND(E76*J76,2)</f>
        <v>0</v>
      </c>
      <c r="L76" s="168">
        <v>21</v>
      </c>
      <c r="M76" s="168">
        <f>G76*(1+L76/100)</f>
        <v>0</v>
      </c>
      <c r="N76" s="159">
        <v>0</v>
      </c>
      <c r="O76" s="159">
        <f>ROUND(E76*N76,5)</f>
        <v>0</v>
      </c>
      <c r="P76" s="159">
        <v>0</v>
      </c>
      <c r="Q76" s="159">
        <f>ROUND(E76*P76,5)</f>
        <v>0</v>
      </c>
      <c r="R76" s="159"/>
      <c r="S76" s="159"/>
      <c r="T76" s="160">
        <v>0.49</v>
      </c>
      <c r="U76" s="159">
        <f>ROUND(E76*T76,2)</f>
        <v>4.53</v>
      </c>
      <c r="V76" s="149"/>
      <c r="W76" s="149"/>
      <c r="X76" s="149"/>
      <c r="Y76" s="149"/>
      <c r="Z76" s="149"/>
      <c r="AA76" s="149"/>
      <c r="AB76" s="149"/>
      <c r="AC76" s="149"/>
      <c r="AD76" s="149"/>
      <c r="AE76" s="149" t="s">
        <v>109</v>
      </c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0"/>
      <c r="B77" s="157"/>
      <c r="C77" s="189" t="s">
        <v>194</v>
      </c>
      <c r="D77" s="161"/>
      <c r="E77" s="165">
        <v>9.25</v>
      </c>
      <c r="F77" s="168"/>
      <c r="G77" s="168"/>
      <c r="H77" s="168"/>
      <c r="I77" s="168"/>
      <c r="J77" s="168"/>
      <c r="K77" s="168"/>
      <c r="L77" s="168"/>
      <c r="M77" s="168"/>
      <c r="N77" s="159"/>
      <c r="O77" s="159"/>
      <c r="P77" s="159"/>
      <c r="Q77" s="159"/>
      <c r="R77" s="159"/>
      <c r="S77" s="159"/>
      <c r="T77" s="160"/>
      <c r="U77" s="159"/>
      <c r="V77" s="149"/>
      <c r="W77" s="149"/>
      <c r="X77" s="149"/>
      <c r="Y77" s="149"/>
      <c r="Z77" s="149"/>
      <c r="AA77" s="149"/>
      <c r="AB77" s="149"/>
      <c r="AC77" s="149"/>
      <c r="AD77" s="149"/>
      <c r="AE77" s="149" t="s">
        <v>111</v>
      </c>
      <c r="AF77" s="149">
        <v>0</v>
      </c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0">
        <v>28</v>
      </c>
      <c r="B78" s="157" t="s">
        <v>195</v>
      </c>
      <c r="C78" s="188" t="s">
        <v>196</v>
      </c>
      <c r="D78" s="159" t="s">
        <v>155</v>
      </c>
      <c r="E78" s="164">
        <v>83.25</v>
      </c>
      <c r="F78" s="167">
        <f>H78+J78</f>
        <v>0</v>
      </c>
      <c r="G78" s="168">
        <f>ROUND(E78*F78,2)</f>
        <v>0</v>
      </c>
      <c r="H78" s="168"/>
      <c r="I78" s="168">
        <f>ROUND(E78*H78,2)</f>
        <v>0</v>
      </c>
      <c r="J78" s="168"/>
      <c r="K78" s="168">
        <f>ROUND(E78*J78,2)</f>
        <v>0</v>
      </c>
      <c r="L78" s="168">
        <v>21</v>
      </c>
      <c r="M78" s="168">
        <f>G78*(1+L78/100)</f>
        <v>0</v>
      </c>
      <c r="N78" s="159">
        <v>0</v>
      </c>
      <c r="O78" s="159">
        <f>ROUND(E78*N78,5)</f>
        <v>0</v>
      </c>
      <c r="P78" s="159">
        <v>0</v>
      </c>
      <c r="Q78" s="159">
        <f>ROUND(E78*P78,5)</f>
        <v>0</v>
      </c>
      <c r="R78" s="159"/>
      <c r="S78" s="159"/>
      <c r="T78" s="160">
        <v>0</v>
      </c>
      <c r="U78" s="159">
        <f>ROUND(E78*T78,2)</f>
        <v>0</v>
      </c>
      <c r="V78" s="149"/>
      <c r="W78" s="149"/>
      <c r="X78" s="149"/>
      <c r="Y78" s="149"/>
      <c r="Z78" s="149"/>
      <c r="AA78" s="149"/>
      <c r="AB78" s="149"/>
      <c r="AC78" s="149"/>
      <c r="AD78" s="149"/>
      <c r="AE78" s="149" t="s">
        <v>109</v>
      </c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0"/>
      <c r="B79" s="157"/>
      <c r="C79" s="189" t="s">
        <v>197</v>
      </c>
      <c r="D79" s="161"/>
      <c r="E79" s="165">
        <v>83.25</v>
      </c>
      <c r="F79" s="168"/>
      <c r="G79" s="168"/>
      <c r="H79" s="168"/>
      <c r="I79" s="168"/>
      <c r="J79" s="168"/>
      <c r="K79" s="168"/>
      <c r="L79" s="168"/>
      <c r="M79" s="168"/>
      <c r="N79" s="159"/>
      <c r="O79" s="159"/>
      <c r="P79" s="159"/>
      <c r="Q79" s="159"/>
      <c r="R79" s="159"/>
      <c r="S79" s="159"/>
      <c r="T79" s="160"/>
      <c r="U79" s="159"/>
      <c r="V79" s="149"/>
      <c r="W79" s="149"/>
      <c r="X79" s="149"/>
      <c r="Y79" s="149"/>
      <c r="Z79" s="149"/>
      <c r="AA79" s="149"/>
      <c r="AB79" s="149"/>
      <c r="AC79" s="149"/>
      <c r="AD79" s="149"/>
      <c r="AE79" s="149" t="s">
        <v>111</v>
      </c>
      <c r="AF79" s="149">
        <v>0</v>
      </c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ht="22.5" outlineLevel="1" x14ac:dyDescent="0.2">
      <c r="A80" s="150">
        <v>29</v>
      </c>
      <c r="B80" s="157" t="s">
        <v>198</v>
      </c>
      <c r="C80" s="188" t="s">
        <v>199</v>
      </c>
      <c r="D80" s="159" t="s">
        <v>155</v>
      </c>
      <c r="E80" s="164">
        <v>8.593</v>
      </c>
      <c r="F80" s="167">
        <f>H80+J80</f>
        <v>0</v>
      </c>
      <c r="G80" s="168">
        <f>ROUND(E80*F80,2)</f>
        <v>0</v>
      </c>
      <c r="H80" s="168"/>
      <c r="I80" s="168">
        <f>ROUND(E80*H80,2)</f>
        <v>0</v>
      </c>
      <c r="J80" s="168"/>
      <c r="K80" s="168">
        <f>ROUND(E80*J80,2)</f>
        <v>0</v>
      </c>
      <c r="L80" s="168">
        <v>21</v>
      </c>
      <c r="M80" s="168">
        <f>G80*(1+L80/100)</f>
        <v>0</v>
      </c>
      <c r="N80" s="159">
        <v>0</v>
      </c>
      <c r="O80" s="159">
        <f>ROUND(E80*N80,5)</f>
        <v>0</v>
      </c>
      <c r="P80" s="159">
        <v>0</v>
      </c>
      <c r="Q80" s="159">
        <f>ROUND(E80*P80,5)</f>
        <v>0</v>
      </c>
      <c r="R80" s="159"/>
      <c r="S80" s="159"/>
      <c r="T80" s="160">
        <v>0</v>
      </c>
      <c r="U80" s="159">
        <f>ROUND(E80*T80,2)</f>
        <v>0</v>
      </c>
      <c r="V80" s="149"/>
      <c r="W80" s="149"/>
      <c r="X80" s="149"/>
      <c r="Y80" s="149"/>
      <c r="Z80" s="149"/>
      <c r="AA80" s="149"/>
      <c r="AB80" s="149"/>
      <c r="AC80" s="149"/>
      <c r="AD80" s="149"/>
      <c r="AE80" s="149" t="s">
        <v>109</v>
      </c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0"/>
      <c r="B81" s="157"/>
      <c r="C81" s="189" t="s">
        <v>200</v>
      </c>
      <c r="D81" s="161"/>
      <c r="E81" s="165">
        <v>2.0680000000000001</v>
      </c>
      <c r="F81" s="168"/>
      <c r="G81" s="168"/>
      <c r="H81" s="168"/>
      <c r="I81" s="168"/>
      <c r="J81" s="168"/>
      <c r="K81" s="168"/>
      <c r="L81" s="168"/>
      <c r="M81" s="168"/>
      <c r="N81" s="159"/>
      <c r="O81" s="159"/>
      <c r="P81" s="159"/>
      <c r="Q81" s="159"/>
      <c r="R81" s="159"/>
      <c r="S81" s="159"/>
      <c r="T81" s="160"/>
      <c r="U81" s="159"/>
      <c r="V81" s="149"/>
      <c r="W81" s="149"/>
      <c r="X81" s="149"/>
      <c r="Y81" s="149"/>
      <c r="Z81" s="149"/>
      <c r="AA81" s="149"/>
      <c r="AB81" s="149"/>
      <c r="AC81" s="149"/>
      <c r="AD81" s="149"/>
      <c r="AE81" s="149" t="s">
        <v>111</v>
      </c>
      <c r="AF81" s="149">
        <v>0</v>
      </c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0"/>
      <c r="B82" s="157"/>
      <c r="C82" s="189" t="s">
        <v>201</v>
      </c>
      <c r="D82" s="161"/>
      <c r="E82" s="165">
        <v>1.625</v>
      </c>
      <c r="F82" s="168"/>
      <c r="G82" s="168"/>
      <c r="H82" s="168"/>
      <c r="I82" s="168"/>
      <c r="J82" s="168"/>
      <c r="K82" s="168"/>
      <c r="L82" s="168"/>
      <c r="M82" s="168"/>
      <c r="N82" s="159"/>
      <c r="O82" s="159"/>
      <c r="P82" s="159"/>
      <c r="Q82" s="159"/>
      <c r="R82" s="159"/>
      <c r="S82" s="159"/>
      <c r="T82" s="160"/>
      <c r="U82" s="159"/>
      <c r="V82" s="149"/>
      <c r="W82" s="149"/>
      <c r="X82" s="149"/>
      <c r="Y82" s="149"/>
      <c r="Z82" s="149"/>
      <c r="AA82" s="149"/>
      <c r="AB82" s="149"/>
      <c r="AC82" s="149"/>
      <c r="AD82" s="149"/>
      <c r="AE82" s="149" t="s">
        <v>111</v>
      </c>
      <c r="AF82" s="149">
        <v>0</v>
      </c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0"/>
      <c r="B83" s="157"/>
      <c r="C83" s="189" t="s">
        <v>202</v>
      </c>
      <c r="D83" s="161"/>
      <c r="E83" s="165">
        <v>2.7</v>
      </c>
      <c r="F83" s="168"/>
      <c r="G83" s="168"/>
      <c r="H83" s="168"/>
      <c r="I83" s="168"/>
      <c r="J83" s="168"/>
      <c r="K83" s="168"/>
      <c r="L83" s="168"/>
      <c r="M83" s="168"/>
      <c r="N83" s="159"/>
      <c r="O83" s="159"/>
      <c r="P83" s="159"/>
      <c r="Q83" s="159"/>
      <c r="R83" s="159"/>
      <c r="S83" s="159"/>
      <c r="T83" s="160"/>
      <c r="U83" s="159"/>
      <c r="V83" s="149"/>
      <c r="W83" s="149"/>
      <c r="X83" s="149"/>
      <c r="Y83" s="149"/>
      <c r="Z83" s="149"/>
      <c r="AA83" s="149"/>
      <c r="AB83" s="149"/>
      <c r="AC83" s="149"/>
      <c r="AD83" s="149"/>
      <c r="AE83" s="149" t="s">
        <v>111</v>
      </c>
      <c r="AF83" s="149">
        <v>0</v>
      </c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0"/>
      <c r="B84" s="157"/>
      <c r="C84" s="189" t="s">
        <v>203</v>
      </c>
      <c r="D84" s="161"/>
      <c r="E84" s="165">
        <v>2.2000000000000002</v>
      </c>
      <c r="F84" s="168"/>
      <c r="G84" s="168"/>
      <c r="H84" s="168"/>
      <c r="I84" s="168"/>
      <c r="J84" s="168"/>
      <c r="K84" s="168"/>
      <c r="L84" s="168"/>
      <c r="M84" s="168"/>
      <c r="N84" s="159"/>
      <c r="O84" s="159"/>
      <c r="P84" s="159"/>
      <c r="Q84" s="159"/>
      <c r="R84" s="159"/>
      <c r="S84" s="159"/>
      <c r="T84" s="160"/>
      <c r="U84" s="159"/>
      <c r="V84" s="149"/>
      <c r="W84" s="149"/>
      <c r="X84" s="149"/>
      <c r="Y84" s="149"/>
      <c r="Z84" s="149"/>
      <c r="AA84" s="149"/>
      <c r="AB84" s="149"/>
      <c r="AC84" s="149"/>
      <c r="AD84" s="149"/>
      <c r="AE84" s="149" t="s">
        <v>111</v>
      </c>
      <c r="AF84" s="149">
        <v>0</v>
      </c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2.5" outlineLevel="1" x14ac:dyDescent="0.2">
      <c r="A85" s="150">
        <v>30</v>
      </c>
      <c r="B85" s="157" t="s">
        <v>204</v>
      </c>
      <c r="C85" s="188" t="s">
        <v>205</v>
      </c>
      <c r="D85" s="159" t="s">
        <v>155</v>
      </c>
      <c r="E85" s="164">
        <v>0.66</v>
      </c>
      <c r="F85" s="167">
        <f>H85+J85</f>
        <v>0</v>
      </c>
      <c r="G85" s="168">
        <f>ROUND(E85*F85,2)</f>
        <v>0</v>
      </c>
      <c r="H85" s="168"/>
      <c r="I85" s="168">
        <f>ROUND(E85*H85,2)</f>
        <v>0</v>
      </c>
      <c r="J85" s="168"/>
      <c r="K85" s="168">
        <f>ROUND(E85*J85,2)</f>
        <v>0</v>
      </c>
      <c r="L85" s="168">
        <v>21</v>
      </c>
      <c r="M85" s="168">
        <f>G85*(1+L85/100)</f>
        <v>0</v>
      </c>
      <c r="N85" s="159">
        <v>0</v>
      </c>
      <c r="O85" s="159">
        <f>ROUND(E85*N85,5)</f>
        <v>0</v>
      </c>
      <c r="P85" s="159">
        <v>0</v>
      </c>
      <c r="Q85" s="159">
        <f>ROUND(E85*P85,5)</f>
        <v>0</v>
      </c>
      <c r="R85" s="159"/>
      <c r="S85" s="159"/>
      <c r="T85" s="160">
        <v>0</v>
      </c>
      <c r="U85" s="159">
        <f>ROUND(E85*T85,2)</f>
        <v>0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 t="s">
        <v>109</v>
      </c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0"/>
      <c r="B86" s="157"/>
      <c r="C86" s="189" t="s">
        <v>206</v>
      </c>
      <c r="D86" s="161"/>
      <c r="E86" s="165">
        <v>0.66</v>
      </c>
      <c r="F86" s="168"/>
      <c r="G86" s="168"/>
      <c r="H86" s="168"/>
      <c r="I86" s="168"/>
      <c r="J86" s="168"/>
      <c r="K86" s="168"/>
      <c r="L86" s="168"/>
      <c r="M86" s="168"/>
      <c r="N86" s="159"/>
      <c r="O86" s="159"/>
      <c r="P86" s="159"/>
      <c r="Q86" s="159"/>
      <c r="R86" s="159"/>
      <c r="S86" s="159"/>
      <c r="T86" s="160"/>
      <c r="U86" s="159"/>
      <c r="V86" s="149"/>
      <c r="W86" s="149"/>
      <c r="X86" s="149"/>
      <c r="Y86" s="149"/>
      <c r="Z86" s="149"/>
      <c r="AA86" s="149"/>
      <c r="AB86" s="149"/>
      <c r="AC86" s="149"/>
      <c r="AD86" s="149"/>
      <c r="AE86" s="149" t="s">
        <v>111</v>
      </c>
      <c r="AF86" s="149">
        <v>0</v>
      </c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x14ac:dyDescent="0.2">
      <c r="A87" s="151" t="s">
        <v>104</v>
      </c>
      <c r="B87" s="158" t="s">
        <v>53</v>
      </c>
      <c r="C87" s="190" t="s">
        <v>54</v>
      </c>
      <c r="D87" s="162"/>
      <c r="E87" s="166"/>
      <c r="F87" s="169"/>
      <c r="G87" s="169">
        <f>SUMIF(AE88:AE127,"&lt;&gt;NOR",G88:G127)</f>
        <v>0</v>
      </c>
      <c r="H87" s="169"/>
      <c r="I87" s="169">
        <f>SUM(I88:I127)</f>
        <v>0</v>
      </c>
      <c r="J87" s="169"/>
      <c r="K87" s="169">
        <f>SUM(K88:K127)</f>
        <v>0</v>
      </c>
      <c r="L87" s="169"/>
      <c r="M87" s="169">
        <f>SUM(M88:M127)</f>
        <v>0</v>
      </c>
      <c r="N87" s="162"/>
      <c r="O87" s="162">
        <f>SUM(O88:O127)</f>
        <v>78.260419999999996</v>
      </c>
      <c r="P87" s="162"/>
      <c r="Q87" s="162">
        <f>SUM(Q88:Q127)</f>
        <v>0</v>
      </c>
      <c r="R87" s="162"/>
      <c r="S87" s="162"/>
      <c r="T87" s="163"/>
      <c r="U87" s="162">
        <f>SUM(U88:U127)</f>
        <v>182.69</v>
      </c>
      <c r="AE87" t="s">
        <v>105</v>
      </c>
    </row>
    <row r="88" spans="1:60" outlineLevel="1" x14ac:dyDescent="0.2">
      <c r="A88" s="150">
        <v>31</v>
      </c>
      <c r="B88" s="157" t="s">
        <v>207</v>
      </c>
      <c r="C88" s="188" t="s">
        <v>208</v>
      </c>
      <c r="D88" s="159" t="s">
        <v>108</v>
      </c>
      <c r="E88" s="164">
        <v>2.9085000000000001</v>
      </c>
      <c r="F88" s="167">
        <f>H88+J88</f>
        <v>0</v>
      </c>
      <c r="G88" s="168">
        <f>ROUND(E88*F88,2)</f>
        <v>0</v>
      </c>
      <c r="H88" s="168"/>
      <c r="I88" s="168">
        <f>ROUND(E88*H88,2)</f>
        <v>0</v>
      </c>
      <c r="J88" s="168"/>
      <c r="K88" s="168">
        <f>ROUND(E88*J88,2)</f>
        <v>0</v>
      </c>
      <c r="L88" s="168">
        <v>21</v>
      </c>
      <c r="M88" s="168">
        <f>G88*(1+L88/100)</f>
        <v>0</v>
      </c>
      <c r="N88" s="159">
        <v>2.1</v>
      </c>
      <c r="O88" s="159">
        <f>ROUND(E88*N88,5)</f>
        <v>6.10785</v>
      </c>
      <c r="P88" s="159">
        <v>0</v>
      </c>
      <c r="Q88" s="159">
        <f>ROUND(E88*P88,5)</f>
        <v>0</v>
      </c>
      <c r="R88" s="159"/>
      <c r="S88" s="159"/>
      <c r="T88" s="160">
        <v>0.96499999999999997</v>
      </c>
      <c r="U88" s="159">
        <f>ROUND(E88*T88,2)</f>
        <v>2.81</v>
      </c>
      <c r="V88" s="149"/>
      <c r="W88" s="149"/>
      <c r="X88" s="149"/>
      <c r="Y88" s="149"/>
      <c r="Z88" s="149"/>
      <c r="AA88" s="149"/>
      <c r="AB88" s="149"/>
      <c r="AC88" s="149"/>
      <c r="AD88" s="149"/>
      <c r="AE88" s="149" t="s">
        <v>109</v>
      </c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0"/>
      <c r="B89" s="157"/>
      <c r="C89" s="189" t="s">
        <v>209</v>
      </c>
      <c r="D89" s="161"/>
      <c r="E89" s="165">
        <v>1.296</v>
      </c>
      <c r="F89" s="168"/>
      <c r="G89" s="168"/>
      <c r="H89" s="168"/>
      <c r="I89" s="168"/>
      <c r="J89" s="168"/>
      <c r="K89" s="168"/>
      <c r="L89" s="168"/>
      <c r="M89" s="168"/>
      <c r="N89" s="159"/>
      <c r="O89" s="159"/>
      <c r="P89" s="159"/>
      <c r="Q89" s="159"/>
      <c r="R89" s="159"/>
      <c r="S89" s="159"/>
      <c r="T89" s="160"/>
      <c r="U89" s="159"/>
      <c r="V89" s="149"/>
      <c r="W89" s="149"/>
      <c r="X89" s="149"/>
      <c r="Y89" s="149"/>
      <c r="Z89" s="149"/>
      <c r="AA89" s="149"/>
      <c r="AB89" s="149"/>
      <c r="AC89" s="149"/>
      <c r="AD89" s="149"/>
      <c r="AE89" s="149" t="s">
        <v>111</v>
      </c>
      <c r="AF89" s="149">
        <v>0</v>
      </c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0"/>
      <c r="B90" s="157"/>
      <c r="C90" s="189" t="s">
        <v>210</v>
      </c>
      <c r="D90" s="161"/>
      <c r="E90" s="165">
        <v>0.49</v>
      </c>
      <c r="F90" s="168"/>
      <c r="G90" s="168"/>
      <c r="H90" s="168"/>
      <c r="I90" s="168"/>
      <c r="J90" s="168"/>
      <c r="K90" s="168"/>
      <c r="L90" s="168"/>
      <c r="M90" s="168"/>
      <c r="N90" s="159"/>
      <c r="O90" s="159"/>
      <c r="P90" s="159"/>
      <c r="Q90" s="159"/>
      <c r="R90" s="159"/>
      <c r="S90" s="159"/>
      <c r="T90" s="160"/>
      <c r="U90" s="159"/>
      <c r="V90" s="149"/>
      <c r="W90" s="149"/>
      <c r="X90" s="149"/>
      <c r="Y90" s="149"/>
      <c r="Z90" s="149"/>
      <c r="AA90" s="149"/>
      <c r="AB90" s="149"/>
      <c r="AC90" s="149"/>
      <c r="AD90" s="149"/>
      <c r="AE90" s="149" t="s">
        <v>111</v>
      </c>
      <c r="AF90" s="149">
        <v>0</v>
      </c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0"/>
      <c r="B91" s="157"/>
      <c r="C91" s="189" t="s">
        <v>211</v>
      </c>
      <c r="D91" s="161"/>
      <c r="E91" s="165">
        <v>0.39600000000000002</v>
      </c>
      <c r="F91" s="168"/>
      <c r="G91" s="168"/>
      <c r="H91" s="168"/>
      <c r="I91" s="168"/>
      <c r="J91" s="168"/>
      <c r="K91" s="168"/>
      <c r="L91" s="168"/>
      <c r="M91" s="168"/>
      <c r="N91" s="159"/>
      <c r="O91" s="159"/>
      <c r="P91" s="159"/>
      <c r="Q91" s="159"/>
      <c r="R91" s="159"/>
      <c r="S91" s="159"/>
      <c r="T91" s="160"/>
      <c r="U91" s="159"/>
      <c r="V91" s="149"/>
      <c r="W91" s="149"/>
      <c r="X91" s="149"/>
      <c r="Y91" s="149"/>
      <c r="Z91" s="149"/>
      <c r="AA91" s="149"/>
      <c r="AB91" s="149"/>
      <c r="AC91" s="149"/>
      <c r="AD91" s="149"/>
      <c r="AE91" s="149" t="s">
        <v>111</v>
      </c>
      <c r="AF91" s="149">
        <v>0</v>
      </c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0"/>
      <c r="B92" s="157"/>
      <c r="C92" s="189" t="s">
        <v>212</v>
      </c>
      <c r="D92" s="161"/>
      <c r="E92" s="165">
        <v>0.25</v>
      </c>
      <c r="F92" s="168"/>
      <c r="G92" s="168"/>
      <c r="H92" s="168"/>
      <c r="I92" s="168"/>
      <c r="J92" s="168"/>
      <c r="K92" s="168"/>
      <c r="L92" s="168"/>
      <c r="M92" s="168"/>
      <c r="N92" s="159"/>
      <c r="O92" s="159"/>
      <c r="P92" s="159"/>
      <c r="Q92" s="159"/>
      <c r="R92" s="159"/>
      <c r="S92" s="159"/>
      <c r="T92" s="160"/>
      <c r="U92" s="159"/>
      <c r="V92" s="149"/>
      <c r="W92" s="149"/>
      <c r="X92" s="149"/>
      <c r="Y92" s="149"/>
      <c r="Z92" s="149"/>
      <c r="AA92" s="149"/>
      <c r="AB92" s="149"/>
      <c r="AC92" s="149"/>
      <c r="AD92" s="149"/>
      <c r="AE92" s="149" t="s">
        <v>111</v>
      </c>
      <c r="AF92" s="149">
        <v>0</v>
      </c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0"/>
      <c r="B93" s="157"/>
      <c r="C93" s="189" t="s">
        <v>213</v>
      </c>
      <c r="D93" s="161"/>
      <c r="E93" s="165">
        <v>0.25600000000000001</v>
      </c>
      <c r="F93" s="168"/>
      <c r="G93" s="168"/>
      <c r="H93" s="168"/>
      <c r="I93" s="168"/>
      <c r="J93" s="168"/>
      <c r="K93" s="168"/>
      <c r="L93" s="168"/>
      <c r="M93" s="168"/>
      <c r="N93" s="159"/>
      <c r="O93" s="159"/>
      <c r="P93" s="159"/>
      <c r="Q93" s="159"/>
      <c r="R93" s="159"/>
      <c r="S93" s="159"/>
      <c r="T93" s="160"/>
      <c r="U93" s="159"/>
      <c r="V93" s="149"/>
      <c r="W93" s="149"/>
      <c r="X93" s="149"/>
      <c r="Y93" s="149"/>
      <c r="Z93" s="149"/>
      <c r="AA93" s="149"/>
      <c r="AB93" s="149"/>
      <c r="AC93" s="149"/>
      <c r="AD93" s="149"/>
      <c r="AE93" s="149" t="s">
        <v>111</v>
      </c>
      <c r="AF93" s="149">
        <v>0</v>
      </c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0"/>
      <c r="B94" s="157"/>
      <c r="C94" s="189" t="s">
        <v>134</v>
      </c>
      <c r="D94" s="161"/>
      <c r="E94" s="165">
        <v>0.12</v>
      </c>
      <c r="F94" s="168"/>
      <c r="G94" s="168"/>
      <c r="H94" s="168"/>
      <c r="I94" s="168"/>
      <c r="J94" s="168"/>
      <c r="K94" s="168"/>
      <c r="L94" s="168"/>
      <c r="M94" s="168"/>
      <c r="N94" s="159"/>
      <c r="O94" s="159"/>
      <c r="P94" s="159"/>
      <c r="Q94" s="159"/>
      <c r="R94" s="159"/>
      <c r="S94" s="159"/>
      <c r="T94" s="160"/>
      <c r="U94" s="159"/>
      <c r="V94" s="149"/>
      <c r="W94" s="149"/>
      <c r="X94" s="149"/>
      <c r="Y94" s="149"/>
      <c r="Z94" s="149"/>
      <c r="AA94" s="149"/>
      <c r="AB94" s="149"/>
      <c r="AC94" s="149"/>
      <c r="AD94" s="149"/>
      <c r="AE94" s="149" t="s">
        <v>111</v>
      </c>
      <c r="AF94" s="149">
        <v>0</v>
      </c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0"/>
      <c r="B95" s="157"/>
      <c r="C95" s="189" t="s">
        <v>135</v>
      </c>
      <c r="D95" s="161"/>
      <c r="E95" s="165">
        <v>4.0500000000000001E-2</v>
      </c>
      <c r="F95" s="168"/>
      <c r="G95" s="168"/>
      <c r="H95" s="168"/>
      <c r="I95" s="168"/>
      <c r="J95" s="168"/>
      <c r="K95" s="168"/>
      <c r="L95" s="168"/>
      <c r="M95" s="168"/>
      <c r="N95" s="159"/>
      <c r="O95" s="159"/>
      <c r="P95" s="159"/>
      <c r="Q95" s="159"/>
      <c r="R95" s="159"/>
      <c r="S95" s="159"/>
      <c r="T95" s="160"/>
      <c r="U95" s="159"/>
      <c r="V95" s="149"/>
      <c r="W95" s="149"/>
      <c r="X95" s="149"/>
      <c r="Y95" s="149"/>
      <c r="Z95" s="149"/>
      <c r="AA95" s="149"/>
      <c r="AB95" s="149"/>
      <c r="AC95" s="149"/>
      <c r="AD95" s="149"/>
      <c r="AE95" s="149" t="s">
        <v>111</v>
      </c>
      <c r="AF95" s="149">
        <v>0</v>
      </c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0"/>
      <c r="B96" s="157"/>
      <c r="C96" s="189" t="s">
        <v>136</v>
      </c>
      <c r="D96" s="161"/>
      <c r="E96" s="165">
        <v>0.06</v>
      </c>
      <c r="F96" s="168"/>
      <c r="G96" s="168"/>
      <c r="H96" s="168"/>
      <c r="I96" s="168"/>
      <c r="J96" s="168"/>
      <c r="K96" s="168"/>
      <c r="L96" s="168"/>
      <c r="M96" s="168"/>
      <c r="N96" s="159"/>
      <c r="O96" s="159"/>
      <c r="P96" s="159"/>
      <c r="Q96" s="159"/>
      <c r="R96" s="159"/>
      <c r="S96" s="159"/>
      <c r="T96" s="160"/>
      <c r="U96" s="159"/>
      <c r="V96" s="149"/>
      <c r="W96" s="149"/>
      <c r="X96" s="149"/>
      <c r="Y96" s="149"/>
      <c r="Z96" s="149"/>
      <c r="AA96" s="149"/>
      <c r="AB96" s="149"/>
      <c r="AC96" s="149"/>
      <c r="AD96" s="149"/>
      <c r="AE96" s="149" t="s">
        <v>111</v>
      </c>
      <c r="AF96" s="149">
        <v>0</v>
      </c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0">
        <v>32</v>
      </c>
      <c r="B97" s="157" t="s">
        <v>214</v>
      </c>
      <c r="C97" s="188" t="s">
        <v>215</v>
      </c>
      <c r="D97" s="159" t="s">
        <v>167</v>
      </c>
      <c r="E97" s="164">
        <v>104</v>
      </c>
      <c r="F97" s="167">
        <f>H97+J97</f>
        <v>0</v>
      </c>
      <c r="G97" s="168">
        <f>ROUND(E97*F97,2)</f>
        <v>0</v>
      </c>
      <c r="H97" s="168"/>
      <c r="I97" s="168">
        <f>ROUND(E97*H97,2)</f>
        <v>0</v>
      </c>
      <c r="J97" s="168"/>
      <c r="K97" s="168">
        <f>ROUND(E97*J97,2)</f>
        <v>0</v>
      </c>
      <c r="L97" s="168">
        <v>21</v>
      </c>
      <c r="M97" s="168">
        <f>G97*(1+L97/100)</f>
        <v>0</v>
      </c>
      <c r="N97" s="159">
        <v>5.9100000000000003E-3</v>
      </c>
      <c r="O97" s="159">
        <f>ROUND(E97*N97,5)</f>
        <v>0.61463999999999996</v>
      </c>
      <c r="P97" s="159">
        <v>0</v>
      </c>
      <c r="Q97" s="159">
        <f>ROUND(E97*P97,5)</f>
        <v>0</v>
      </c>
      <c r="R97" s="159"/>
      <c r="S97" s="159"/>
      <c r="T97" s="160">
        <v>0.81100000000000005</v>
      </c>
      <c r="U97" s="159">
        <f>ROUND(E97*T97,2)</f>
        <v>84.34</v>
      </c>
      <c r="V97" s="149"/>
      <c r="W97" s="149"/>
      <c r="X97" s="149"/>
      <c r="Y97" s="149"/>
      <c r="Z97" s="149"/>
      <c r="AA97" s="149"/>
      <c r="AB97" s="149"/>
      <c r="AC97" s="149"/>
      <c r="AD97" s="149"/>
      <c r="AE97" s="149" t="s">
        <v>109</v>
      </c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0"/>
      <c r="B98" s="157"/>
      <c r="C98" s="250" t="s">
        <v>216</v>
      </c>
      <c r="D98" s="251"/>
      <c r="E98" s="252"/>
      <c r="F98" s="253"/>
      <c r="G98" s="254"/>
      <c r="H98" s="168"/>
      <c r="I98" s="168"/>
      <c r="J98" s="168"/>
      <c r="K98" s="168"/>
      <c r="L98" s="168"/>
      <c r="M98" s="168"/>
      <c r="N98" s="159"/>
      <c r="O98" s="159"/>
      <c r="P98" s="159"/>
      <c r="Q98" s="159"/>
      <c r="R98" s="159"/>
      <c r="S98" s="159"/>
      <c r="T98" s="160"/>
      <c r="U98" s="159"/>
      <c r="V98" s="149"/>
      <c r="W98" s="149"/>
      <c r="X98" s="149"/>
      <c r="Y98" s="149"/>
      <c r="Z98" s="149"/>
      <c r="AA98" s="149"/>
      <c r="AB98" s="149"/>
      <c r="AC98" s="149"/>
      <c r="AD98" s="149"/>
      <c r="AE98" s="149" t="s">
        <v>160</v>
      </c>
      <c r="AF98" s="149"/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52" t="str">
        <f>C98</f>
        <v>Např. PVC DN 100 - 200 mm.</v>
      </c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0"/>
      <c r="B99" s="157"/>
      <c r="C99" s="189" t="s">
        <v>217</v>
      </c>
      <c r="D99" s="161"/>
      <c r="E99" s="165">
        <v>36</v>
      </c>
      <c r="F99" s="168"/>
      <c r="G99" s="168"/>
      <c r="H99" s="168"/>
      <c r="I99" s="168"/>
      <c r="J99" s="168"/>
      <c r="K99" s="168"/>
      <c r="L99" s="168"/>
      <c r="M99" s="168"/>
      <c r="N99" s="159"/>
      <c r="O99" s="159"/>
      <c r="P99" s="159"/>
      <c r="Q99" s="159"/>
      <c r="R99" s="159"/>
      <c r="S99" s="159"/>
      <c r="T99" s="160"/>
      <c r="U99" s="159"/>
      <c r="V99" s="149"/>
      <c r="W99" s="149"/>
      <c r="X99" s="149"/>
      <c r="Y99" s="149"/>
      <c r="Z99" s="149"/>
      <c r="AA99" s="149"/>
      <c r="AB99" s="149"/>
      <c r="AC99" s="149"/>
      <c r="AD99" s="149"/>
      <c r="AE99" s="149" t="s">
        <v>111</v>
      </c>
      <c r="AF99" s="149">
        <v>0</v>
      </c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0"/>
      <c r="B100" s="157"/>
      <c r="C100" s="189" t="s">
        <v>218</v>
      </c>
      <c r="D100" s="161"/>
      <c r="E100" s="165">
        <v>10</v>
      </c>
      <c r="F100" s="168"/>
      <c r="G100" s="168"/>
      <c r="H100" s="168"/>
      <c r="I100" s="168"/>
      <c r="J100" s="168"/>
      <c r="K100" s="168"/>
      <c r="L100" s="168"/>
      <c r="M100" s="168"/>
      <c r="N100" s="159"/>
      <c r="O100" s="159"/>
      <c r="P100" s="159"/>
      <c r="Q100" s="159"/>
      <c r="R100" s="159"/>
      <c r="S100" s="159"/>
      <c r="T100" s="160"/>
      <c r="U100" s="15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 t="s">
        <v>111</v>
      </c>
      <c r="AF100" s="149">
        <v>0</v>
      </c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0"/>
      <c r="B101" s="157"/>
      <c r="C101" s="189" t="s">
        <v>219</v>
      </c>
      <c r="D101" s="161"/>
      <c r="E101" s="165">
        <v>44</v>
      </c>
      <c r="F101" s="168"/>
      <c r="G101" s="168"/>
      <c r="H101" s="168"/>
      <c r="I101" s="168"/>
      <c r="J101" s="168"/>
      <c r="K101" s="168"/>
      <c r="L101" s="168"/>
      <c r="M101" s="168"/>
      <c r="N101" s="159"/>
      <c r="O101" s="159"/>
      <c r="P101" s="159"/>
      <c r="Q101" s="159"/>
      <c r="R101" s="159"/>
      <c r="S101" s="159"/>
      <c r="T101" s="160"/>
      <c r="U101" s="15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 t="s">
        <v>111</v>
      </c>
      <c r="AF101" s="149">
        <v>0</v>
      </c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0"/>
      <c r="B102" s="157"/>
      <c r="C102" s="189" t="s">
        <v>220</v>
      </c>
      <c r="D102" s="161"/>
      <c r="E102" s="165">
        <v>10</v>
      </c>
      <c r="F102" s="168"/>
      <c r="G102" s="168"/>
      <c r="H102" s="168"/>
      <c r="I102" s="168"/>
      <c r="J102" s="168"/>
      <c r="K102" s="168"/>
      <c r="L102" s="168"/>
      <c r="M102" s="168"/>
      <c r="N102" s="159"/>
      <c r="O102" s="159"/>
      <c r="P102" s="159"/>
      <c r="Q102" s="159"/>
      <c r="R102" s="159"/>
      <c r="S102" s="159"/>
      <c r="T102" s="160"/>
      <c r="U102" s="15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 t="s">
        <v>111</v>
      </c>
      <c r="AF102" s="149">
        <v>0</v>
      </c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0"/>
      <c r="B103" s="157"/>
      <c r="C103" s="189" t="s">
        <v>221</v>
      </c>
      <c r="D103" s="161"/>
      <c r="E103" s="165">
        <v>4</v>
      </c>
      <c r="F103" s="168"/>
      <c r="G103" s="168"/>
      <c r="H103" s="168"/>
      <c r="I103" s="168"/>
      <c r="J103" s="168"/>
      <c r="K103" s="168"/>
      <c r="L103" s="168"/>
      <c r="M103" s="168"/>
      <c r="N103" s="159"/>
      <c r="O103" s="159"/>
      <c r="P103" s="159"/>
      <c r="Q103" s="159"/>
      <c r="R103" s="159"/>
      <c r="S103" s="159"/>
      <c r="T103" s="160"/>
      <c r="U103" s="159"/>
      <c r="V103" s="149"/>
      <c r="W103" s="149"/>
      <c r="X103" s="149"/>
      <c r="Y103" s="149"/>
      <c r="Z103" s="149"/>
      <c r="AA103" s="149"/>
      <c r="AB103" s="149"/>
      <c r="AC103" s="149"/>
      <c r="AD103" s="149"/>
      <c r="AE103" s="149" t="s">
        <v>111</v>
      </c>
      <c r="AF103" s="149">
        <v>0</v>
      </c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0">
        <v>33</v>
      </c>
      <c r="B104" s="157" t="s">
        <v>222</v>
      </c>
      <c r="C104" s="188" t="s">
        <v>223</v>
      </c>
      <c r="D104" s="159" t="s">
        <v>108</v>
      </c>
      <c r="E104" s="164">
        <v>24.576750000000001</v>
      </c>
      <c r="F104" s="167">
        <f>H104+J104</f>
        <v>0</v>
      </c>
      <c r="G104" s="168">
        <f>ROUND(E104*F104,2)</f>
        <v>0</v>
      </c>
      <c r="H104" s="168"/>
      <c r="I104" s="168">
        <f>ROUND(E104*H104,2)</f>
        <v>0</v>
      </c>
      <c r="J104" s="168"/>
      <c r="K104" s="168">
        <f>ROUND(E104*J104,2)</f>
        <v>0</v>
      </c>
      <c r="L104" s="168">
        <v>21</v>
      </c>
      <c r="M104" s="168">
        <f>G104*(1+L104/100)</f>
        <v>0</v>
      </c>
      <c r="N104" s="159">
        <v>2.5249999999999999</v>
      </c>
      <c r="O104" s="159">
        <f>ROUND(E104*N104,5)</f>
        <v>62.056289999999997</v>
      </c>
      <c r="P104" s="159">
        <v>0</v>
      </c>
      <c r="Q104" s="159">
        <f>ROUND(E104*P104,5)</f>
        <v>0</v>
      </c>
      <c r="R104" s="159"/>
      <c r="S104" s="159"/>
      <c r="T104" s="160">
        <v>0.47699999999999998</v>
      </c>
      <c r="U104" s="159">
        <f>ROUND(E104*T104,2)</f>
        <v>11.72</v>
      </c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 t="s">
        <v>109</v>
      </c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0"/>
      <c r="B105" s="157"/>
      <c r="C105" s="189" t="s">
        <v>224</v>
      </c>
      <c r="D105" s="161"/>
      <c r="E105" s="165">
        <v>14.256</v>
      </c>
      <c r="F105" s="168"/>
      <c r="G105" s="168"/>
      <c r="H105" s="168"/>
      <c r="I105" s="168"/>
      <c r="J105" s="168"/>
      <c r="K105" s="168"/>
      <c r="L105" s="168"/>
      <c r="M105" s="168"/>
      <c r="N105" s="159"/>
      <c r="O105" s="159"/>
      <c r="P105" s="159"/>
      <c r="Q105" s="159"/>
      <c r="R105" s="159"/>
      <c r="S105" s="159"/>
      <c r="T105" s="160"/>
      <c r="U105" s="15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 t="s">
        <v>111</v>
      </c>
      <c r="AF105" s="149">
        <v>0</v>
      </c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0"/>
      <c r="B106" s="157"/>
      <c r="C106" s="189" t="s">
        <v>225</v>
      </c>
      <c r="D106" s="161"/>
      <c r="E106" s="165">
        <v>5.39</v>
      </c>
      <c r="F106" s="168"/>
      <c r="G106" s="168"/>
      <c r="H106" s="168"/>
      <c r="I106" s="168"/>
      <c r="J106" s="168"/>
      <c r="K106" s="168"/>
      <c r="L106" s="168"/>
      <c r="M106" s="168"/>
      <c r="N106" s="159"/>
      <c r="O106" s="159"/>
      <c r="P106" s="159"/>
      <c r="Q106" s="159"/>
      <c r="R106" s="159"/>
      <c r="S106" s="159"/>
      <c r="T106" s="160"/>
      <c r="U106" s="15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 t="s">
        <v>111</v>
      </c>
      <c r="AF106" s="149">
        <v>0</v>
      </c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0"/>
      <c r="B107" s="157"/>
      <c r="C107" s="189" t="s">
        <v>226</v>
      </c>
      <c r="D107" s="161"/>
      <c r="E107" s="165">
        <v>2.6135999999999999</v>
      </c>
      <c r="F107" s="168"/>
      <c r="G107" s="168"/>
      <c r="H107" s="168"/>
      <c r="I107" s="168"/>
      <c r="J107" s="168"/>
      <c r="K107" s="168"/>
      <c r="L107" s="168"/>
      <c r="M107" s="168"/>
      <c r="N107" s="159"/>
      <c r="O107" s="159"/>
      <c r="P107" s="159"/>
      <c r="Q107" s="159"/>
      <c r="R107" s="159"/>
      <c r="S107" s="159"/>
      <c r="T107" s="160"/>
      <c r="U107" s="15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 t="s">
        <v>111</v>
      </c>
      <c r="AF107" s="149">
        <v>0</v>
      </c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0"/>
      <c r="B108" s="157"/>
      <c r="C108" s="189" t="s">
        <v>227</v>
      </c>
      <c r="D108" s="161"/>
      <c r="E108" s="165">
        <v>1.7875000000000001</v>
      </c>
      <c r="F108" s="168"/>
      <c r="G108" s="168"/>
      <c r="H108" s="168"/>
      <c r="I108" s="168"/>
      <c r="J108" s="168"/>
      <c r="K108" s="168"/>
      <c r="L108" s="168"/>
      <c r="M108" s="168"/>
      <c r="N108" s="159"/>
      <c r="O108" s="159"/>
      <c r="P108" s="159"/>
      <c r="Q108" s="159"/>
      <c r="R108" s="159"/>
      <c r="S108" s="159"/>
      <c r="T108" s="160"/>
      <c r="U108" s="15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 t="s">
        <v>111</v>
      </c>
      <c r="AF108" s="149">
        <v>0</v>
      </c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0"/>
      <c r="B109" s="157"/>
      <c r="C109" s="189" t="s">
        <v>228</v>
      </c>
      <c r="D109" s="161"/>
      <c r="E109" s="165">
        <v>0.26400000000000001</v>
      </c>
      <c r="F109" s="168"/>
      <c r="G109" s="168"/>
      <c r="H109" s="168"/>
      <c r="I109" s="168"/>
      <c r="J109" s="168"/>
      <c r="K109" s="168"/>
      <c r="L109" s="168"/>
      <c r="M109" s="168"/>
      <c r="N109" s="159"/>
      <c r="O109" s="159"/>
      <c r="P109" s="159"/>
      <c r="Q109" s="159"/>
      <c r="R109" s="159"/>
      <c r="S109" s="159"/>
      <c r="T109" s="160"/>
      <c r="U109" s="15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 t="s">
        <v>111</v>
      </c>
      <c r="AF109" s="149">
        <v>0</v>
      </c>
      <c r="AG109" s="149"/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0"/>
      <c r="B110" s="157"/>
      <c r="C110" s="189" t="s">
        <v>229</v>
      </c>
      <c r="D110" s="161"/>
      <c r="E110" s="165">
        <v>0.13364999999999999</v>
      </c>
      <c r="F110" s="168"/>
      <c r="G110" s="168"/>
      <c r="H110" s="168"/>
      <c r="I110" s="168"/>
      <c r="J110" s="168"/>
      <c r="K110" s="168"/>
      <c r="L110" s="168"/>
      <c r="M110" s="168"/>
      <c r="N110" s="159"/>
      <c r="O110" s="159"/>
      <c r="P110" s="159"/>
      <c r="Q110" s="159"/>
      <c r="R110" s="159"/>
      <c r="S110" s="159"/>
      <c r="T110" s="160"/>
      <c r="U110" s="15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 t="s">
        <v>111</v>
      </c>
      <c r="AF110" s="149">
        <v>0</v>
      </c>
      <c r="AG110" s="149"/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0"/>
      <c r="B111" s="157"/>
      <c r="C111" s="189" t="s">
        <v>230</v>
      </c>
      <c r="D111" s="161"/>
      <c r="E111" s="165">
        <v>0.13200000000000001</v>
      </c>
      <c r="F111" s="168"/>
      <c r="G111" s="168"/>
      <c r="H111" s="168"/>
      <c r="I111" s="168"/>
      <c r="J111" s="168"/>
      <c r="K111" s="168"/>
      <c r="L111" s="168"/>
      <c r="M111" s="168"/>
      <c r="N111" s="159"/>
      <c r="O111" s="159"/>
      <c r="P111" s="159"/>
      <c r="Q111" s="159"/>
      <c r="R111" s="159"/>
      <c r="S111" s="159"/>
      <c r="T111" s="160"/>
      <c r="U111" s="15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 t="s">
        <v>111</v>
      </c>
      <c r="AF111" s="149">
        <v>0</v>
      </c>
      <c r="AG111" s="149"/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0">
        <v>34</v>
      </c>
      <c r="B112" s="157" t="s">
        <v>231</v>
      </c>
      <c r="C112" s="188" t="s">
        <v>232</v>
      </c>
      <c r="D112" s="159" t="s">
        <v>108</v>
      </c>
      <c r="E112" s="164">
        <v>2.8159999999999998</v>
      </c>
      <c r="F112" s="167">
        <f>H112+J112</f>
        <v>0</v>
      </c>
      <c r="G112" s="168">
        <f>ROUND(E112*F112,2)</f>
        <v>0</v>
      </c>
      <c r="H112" s="168"/>
      <c r="I112" s="168">
        <f>ROUND(E112*H112,2)</f>
        <v>0</v>
      </c>
      <c r="J112" s="168"/>
      <c r="K112" s="168">
        <f>ROUND(E112*J112,2)</f>
        <v>0</v>
      </c>
      <c r="L112" s="168">
        <v>21</v>
      </c>
      <c r="M112" s="168">
        <f>G112*(1+L112/100)</f>
        <v>0</v>
      </c>
      <c r="N112" s="159">
        <v>2.5249999999999999</v>
      </c>
      <c r="O112" s="159">
        <f>ROUND(E112*N112,5)</f>
        <v>7.1104000000000003</v>
      </c>
      <c r="P112" s="159">
        <v>0</v>
      </c>
      <c r="Q112" s="159">
        <f>ROUND(E112*P112,5)</f>
        <v>0</v>
      </c>
      <c r="R112" s="159"/>
      <c r="S112" s="159"/>
      <c r="T112" s="160">
        <v>0.48</v>
      </c>
      <c r="U112" s="159">
        <f>ROUND(E112*T112,2)</f>
        <v>1.35</v>
      </c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 t="s">
        <v>109</v>
      </c>
      <c r="AF112" s="149"/>
      <c r="AG112" s="149"/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0"/>
      <c r="B113" s="157"/>
      <c r="C113" s="189" t="s">
        <v>233</v>
      </c>
      <c r="D113" s="161"/>
      <c r="E113" s="165">
        <v>2.8159999999999998</v>
      </c>
      <c r="F113" s="168"/>
      <c r="G113" s="168"/>
      <c r="H113" s="168"/>
      <c r="I113" s="168"/>
      <c r="J113" s="168"/>
      <c r="K113" s="168"/>
      <c r="L113" s="168"/>
      <c r="M113" s="168"/>
      <c r="N113" s="159"/>
      <c r="O113" s="159"/>
      <c r="P113" s="159"/>
      <c r="Q113" s="159"/>
      <c r="R113" s="159"/>
      <c r="S113" s="159"/>
      <c r="T113" s="160"/>
      <c r="U113" s="15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 t="s">
        <v>111</v>
      </c>
      <c r="AF113" s="149">
        <v>0</v>
      </c>
      <c r="AG113" s="149"/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outlineLevel="1" x14ac:dyDescent="0.2">
      <c r="A114" s="150">
        <v>35</v>
      </c>
      <c r="B114" s="157" t="s">
        <v>234</v>
      </c>
      <c r="C114" s="188" t="s">
        <v>235</v>
      </c>
      <c r="D114" s="159" t="s">
        <v>155</v>
      </c>
      <c r="E114" s="164">
        <v>1.7919999999999998E-2</v>
      </c>
      <c r="F114" s="167">
        <f>H114+J114</f>
        <v>0</v>
      </c>
      <c r="G114" s="168">
        <f>ROUND(E114*F114,2)</f>
        <v>0</v>
      </c>
      <c r="H114" s="168"/>
      <c r="I114" s="168">
        <f>ROUND(E114*H114,2)</f>
        <v>0</v>
      </c>
      <c r="J114" s="168"/>
      <c r="K114" s="168">
        <f>ROUND(E114*J114,2)</f>
        <v>0</v>
      </c>
      <c r="L114" s="168">
        <v>21</v>
      </c>
      <c r="M114" s="168">
        <f>G114*(1+L114/100)</f>
        <v>0</v>
      </c>
      <c r="N114" s="159">
        <v>1.0737399999999999</v>
      </c>
      <c r="O114" s="159">
        <f>ROUND(E114*N114,5)</f>
        <v>1.924E-2</v>
      </c>
      <c r="P114" s="159">
        <v>0</v>
      </c>
      <c r="Q114" s="159">
        <f>ROUND(E114*P114,5)</f>
        <v>0</v>
      </c>
      <c r="R114" s="159"/>
      <c r="S114" s="159"/>
      <c r="T114" s="160">
        <v>15.231</v>
      </c>
      <c r="U114" s="159">
        <f>ROUND(E114*T114,2)</f>
        <v>0.27</v>
      </c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 t="s">
        <v>109</v>
      </c>
      <c r="AF114" s="149"/>
      <c r="AG114" s="149"/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0"/>
      <c r="B115" s="157"/>
      <c r="C115" s="189" t="s">
        <v>236</v>
      </c>
      <c r="D115" s="161"/>
      <c r="E115" s="165">
        <v>1.7919999999999998E-2</v>
      </c>
      <c r="F115" s="168"/>
      <c r="G115" s="168"/>
      <c r="H115" s="168"/>
      <c r="I115" s="168"/>
      <c r="J115" s="168"/>
      <c r="K115" s="168"/>
      <c r="L115" s="168"/>
      <c r="M115" s="168"/>
      <c r="N115" s="159"/>
      <c r="O115" s="159"/>
      <c r="P115" s="159"/>
      <c r="Q115" s="159"/>
      <c r="R115" s="159"/>
      <c r="S115" s="159"/>
      <c r="T115" s="160"/>
      <c r="U115" s="15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 t="s">
        <v>111</v>
      </c>
      <c r="AF115" s="149">
        <v>0</v>
      </c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0">
        <v>36</v>
      </c>
      <c r="B116" s="157" t="s">
        <v>237</v>
      </c>
      <c r="C116" s="188" t="s">
        <v>238</v>
      </c>
      <c r="D116" s="159" t="s">
        <v>139</v>
      </c>
      <c r="E116" s="164">
        <v>60</v>
      </c>
      <c r="F116" s="167">
        <f>H116+J116</f>
        <v>0</v>
      </c>
      <c r="G116" s="168">
        <f>ROUND(E116*F116,2)</f>
        <v>0</v>
      </c>
      <c r="H116" s="168"/>
      <c r="I116" s="168">
        <f>ROUND(E116*H116,2)</f>
        <v>0</v>
      </c>
      <c r="J116" s="168"/>
      <c r="K116" s="168">
        <f>ROUND(E116*J116,2)</f>
        <v>0</v>
      </c>
      <c r="L116" s="168">
        <v>21</v>
      </c>
      <c r="M116" s="168">
        <f>G116*(1+L116/100)</f>
        <v>0</v>
      </c>
      <c r="N116" s="159">
        <v>3.9199999999999999E-2</v>
      </c>
      <c r="O116" s="159">
        <f>ROUND(E116*N116,5)</f>
        <v>2.3519999999999999</v>
      </c>
      <c r="P116" s="159">
        <v>0</v>
      </c>
      <c r="Q116" s="159">
        <f>ROUND(E116*P116,5)</f>
        <v>0</v>
      </c>
      <c r="R116" s="159"/>
      <c r="S116" s="159"/>
      <c r="T116" s="160">
        <v>1.05</v>
      </c>
      <c r="U116" s="159">
        <f>ROUND(E116*T116,2)</f>
        <v>63</v>
      </c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 t="s">
        <v>109</v>
      </c>
      <c r="AF116" s="149"/>
      <c r="AG116" s="149"/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0"/>
      <c r="B117" s="157"/>
      <c r="C117" s="189" t="s">
        <v>239</v>
      </c>
      <c r="D117" s="161"/>
      <c r="E117" s="165">
        <v>25.92</v>
      </c>
      <c r="F117" s="168"/>
      <c r="G117" s="168"/>
      <c r="H117" s="168"/>
      <c r="I117" s="168"/>
      <c r="J117" s="168"/>
      <c r="K117" s="168"/>
      <c r="L117" s="168"/>
      <c r="M117" s="168"/>
      <c r="N117" s="159"/>
      <c r="O117" s="159"/>
      <c r="P117" s="159"/>
      <c r="Q117" s="159"/>
      <c r="R117" s="159"/>
      <c r="S117" s="159"/>
      <c r="T117" s="160"/>
      <c r="U117" s="15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 t="s">
        <v>111</v>
      </c>
      <c r="AF117" s="149">
        <v>0</v>
      </c>
      <c r="AG117" s="149"/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0"/>
      <c r="B118" s="157"/>
      <c r="C118" s="189" t="s">
        <v>240</v>
      </c>
      <c r="D118" s="161"/>
      <c r="E118" s="165">
        <v>8.4</v>
      </c>
      <c r="F118" s="168"/>
      <c r="G118" s="168"/>
      <c r="H118" s="168"/>
      <c r="I118" s="168"/>
      <c r="J118" s="168"/>
      <c r="K118" s="168"/>
      <c r="L118" s="168"/>
      <c r="M118" s="168"/>
      <c r="N118" s="159"/>
      <c r="O118" s="159"/>
      <c r="P118" s="159"/>
      <c r="Q118" s="159"/>
      <c r="R118" s="159"/>
      <c r="S118" s="159"/>
      <c r="T118" s="160"/>
      <c r="U118" s="15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 t="s">
        <v>111</v>
      </c>
      <c r="AF118" s="149">
        <v>0</v>
      </c>
      <c r="AG118" s="149"/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0"/>
      <c r="B119" s="157"/>
      <c r="C119" s="189" t="s">
        <v>241</v>
      </c>
      <c r="D119" s="161"/>
      <c r="E119" s="165">
        <v>15.84</v>
      </c>
      <c r="F119" s="168"/>
      <c r="G119" s="168"/>
      <c r="H119" s="168"/>
      <c r="I119" s="168"/>
      <c r="J119" s="168"/>
      <c r="K119" s="168"/>
      <c r="L119" s="168"/>
      <c r="M119" s="168"/>
      <c r="N119" s="159"/>
      <c r="O119" s="159"/>
      <c r="P119" s="159"/>
      <c r="Q119" s="159"/>
      <c r="R119" s="159"/>
      <c r="S119" s="159"/>
      <c r="T119" s="160"/>
      <c r="U119" s="15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 t="s">
        <v>111</v>
      </c>
      <c r="AF119" s="149">
        <v>0</v>
      </c>
      <c r="AG119" s="149"/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0"/>
      <c r="B120" s="157"/>
      <c r="C120" s="189" t="s">
        <v>242</v>
      </c>
      <c r="D120" s="161"/>
      <c r="E120" s="165">
        <v>6</v>
      </c>
      <c r="F120" s="168"/>
      <c r="G120" s="168"/>
      <c r="H120" s="168"/>
      <c r="I120" s="168"/>
      <c r="J120" s="168"/>
      <c r="K120" s="168"/>
      <c r="L120" s="168"/>
      <c r="M120" s="168"/>
      <c r="N120" s="159"/>
      <c r="O120" s="159"/>
      <c r="P120" s="159"/>
      <c r="Q120" s="159"/>
      <c r="R120" s="159"/>
      <c r="S120" s="159"/>
      <c r="T120" s="160"/>
      <c r="U120" s="15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 t="s">
        <v>111</v>
      </c>
      <c r="AF120" s="149">
        <v>0</v>
      </c>
      <c r="AG120" s="149"/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0"/>
      <c r="B121" s="157"/>
      <c r="C121" s="189" t="s">
        <v>243</v>
      </c>
      <c r="D121" s="161"/>
      <c r="E121" s="165">
        <v>3.84</v>
      </c>
      <c r="F121" s="168"/>
      <c r="G121" s="168"/>
      <c r="H121" s="168"/>
      <c r="I121" s="168"/>
      <c r="J121" s="168"/>
      <c r="K121" s="168"/>
      <c r="L121" s="168"/>
      <c r="M121" s="168"/>
      <c r="N121" s="159"/>
      <c r="O121" s="159"/>
      <c r="P121" s="159"/>
      <c r="Q121" s="159"/>
      <c r="R121" s="159"/>
      <c r="S121" s="159"/>
      <c r="T121" s="160"/>
      <c r="U121" s="15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 t="s">
        <v>111</v>
      </c>
      <c r="AF121" s="149">
        <v>0</v>
      </c>
      <c r="AG121" s="149"/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0">
        <v>37</v>
      </c>
      <c r="B122" s="157" t="s">
        <v>244</v>
      </c>
      <c r="C122" s="188" t="s">
        <v>245</v>
      </c>
      <c r="D122" s="159" t="s">
        <v>139</v>
      </c>
      <c r="E122" s="164">
        <v>60</v>
      </c>
      <c r="F122" s="167">
        <f>H122+J122</f>
        <v>0</v>
      </c>
      <c r="G122" s="168">
        <f>ROUND(E122*F122,2)</f>
        <v>0</v>
      </c>
      <c r="H122" s="168"/>
      <c r="I122" s="168">
        <f>ROUND(E122*H122,2)</f>
        <v>0</v>
      </c>
      <c r="J122" s="168"/>
      <c r="K122" s="168">
        <f>ROUND(E122*J122,2)</f>
        <v>0</v>
      </c>
      <c r="L122" s="168">
        <v>21</v>
      </c>
      <c r="M122" s="168">
        <f>G122*(1+L122/100)</f>
        <v>0</v>
      </c>
      <c r="N122" s="159">
        <v>0</v>
      </c>
      <c r="O122" s="159">
        <f>ROUND(E122*N122,5)</f>
        <v>0</v>
      </c>
      <c r="P122" s="159">
        <v>0</v>
      </c>
      <c r="Q122" s="159">
        <f>ROUND(E122*P122,5)</f>
        <v>0</v>
      </c>
      <c r="R122" s="159"/>
      <c r="S122" s="159"/>
      <c r="T122" s="160">
        <v>0.32</v>
      </c>
      <c r="U122" s="159">
        <f>ROUND(E122*T122,2)</f>
        <v>19.2</v>
      </c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 t="s">
        <v>109</v>
      </c>
      <c r="AF122" s="149"/>
      <c r="AG122" s="149"/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0"/>
      <c r="B123" s="157"/>
      <c r="C123" s="189" t="s">
        <v>239</v>
      </c>
      <c r="D123" s="161"/>
      <c r="E123" s="165">
        <v>25.92</v>
      </c>
      <c r="F123" s="168"/>
      <c r="G123" s="168"/>
      <c r="H123" s="168"/>
      <c r="I123" s="168"/>
      <c r="J123" s="168"/>
      <c r="K123" s="168"/>
      <c r="L123" s="168"/>
      <c r="M123" s="168"/>
      <c r="N123" s="159"/>
      <c r="O123" s="159"/>
      <c r="P123" s="159"/>
      <c r="Q123" s="159"/>
      <c r="R123" s="159"/>
      <c r="S123" s="159"/>
      <c r="T123" s="160"/>
      <c r="U123" s="15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 t="s">
        <v>111</v>
      </c>
      <c r="AF123" s="149">
        <v>0</v>
      </c>
      <c r="AG123" s="149"/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0"/>
      <c r="B124" s="157"/>
      <c r="C124" s="189" t="s">
        <v>240</v>
      </c>
      <c r="D124" s="161"/>
      <c r="E124" s="165">
        <v>8.4</v>
      </c>
      <c r="F124" s="168"/>
      <c r="G124" s="168"/>
      <c r="H124" s="168"/>
      <c r="I124" s="168"/>
      <c r="J124" s="168"/>
      <c r="K124" s="168"/>
      <c r="L124" s="168"/>
      <c r="M124" s="168"/>
      <c r="N124" s="159"/>
      <c r="O124" s="159"/>
      <c r="P124" s="159"/>
      <c r="Q124" s="159"/>
      <c r="R124" s="159"/>
      <c r="S124" s="159"/>
      <c r="T124" s="160"/>
      <c r="U124" s="15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 t="s">
        <v>111</v>
      </c>
      <c r="AF124" s="149">
        <v>0</v>
      </c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0"/>
      <c r="B125" s="157"/>
      <c r="C125" s="189" t="s">
        <v>241</v>
      </c>
      <c r="D125" s="161"/>
      <c r="E125" s="165">
        <v>15.84</v>
      </c>
      <c r="F125" s="168"/>
      <c r="G125" s="168"/>
      <c r="H125" s="168"/>
      <c r="I125" s="168"/>
      <c r="J125" s="168"/>
      <c r="K125" s="168"/>
      <c r="L125" s="168"/>
      <c r="M125" s="168"/>
      <c r="N125" s="159"/>
      <c r="O125" s="159"/>
      <c r="P125" s="159"/>
      <c r="Q125" s="159"/>
      <c r="R125" s="159"/>
      <c r="S125" s="159"/>
      <c r="T125" s="160"/>
      <c r="U125" s="15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 t="s">
        <v>111</v>
      </c>
      <c r="AF125" s="149">
        <v>0</v>
      </c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0"/>
      <c r="B126" s="157"/>
      <c r="C126" s="189" t="s">
        <v>242</v>
      </c>
      <c r="D126" s="161"/>
      <c r="E126" s="165">
        <v>6</v>
      </c>
      <c r="F126" s="168"/>
      <c r="G126" s="168"/>
      <c r="H126" s="168"/>
      <c r="I126" s="168"/>
      <c r="J126" s="168"/>
      <c r="K126" s="168"/>
      <c r="L126" s="168"/>
      <c r="M126" s="168"/>
      <c r="N126" s="159"/>
      <c r="O126" s="159"/>
      <c r="P126" s="159"/>
      <c r="Q126" s="159"/>
      <c r="R126" s="159"/>
      <c r="S126" s="159"/>
      <c r="T126" s="160"/>
      <c r="U126" s="15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 t="s">
        <v>111</v>
      </c>
      <c r="AF126" s="149">
        <v>0</v>
      </c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0"/>
      <c r="B127" s="157"/>
      <c r="C127" s="189" t="s">
        <v>243</v>
      </c>
      <c r="D127" s="161"/>
      <c r="E127" s="165">
        <v>3.84</v>
      </c>
      <c r="F127" s="168"/>
      <c r="G127" s="168"/>
      <c r="H127" s="168"/>
      <c r="I127" s="168"/>
      <c r="J127" s="168"/>
      <c r="K127" s="168"/>
      <c r="L127" s="168"/>
      <c r="M127" s="168"/>
      <c r="N127" s="159"/>
      <c r="O127" s="159"/>
      <c r="P127" s="159"/>
      <c r="Q127" s="159"/>
      <c r="R127" s="159"/>
      <c r="S127" s="159"/>
      <c r="T127" s="160"/>
      <c r="U127" s="15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 t="s">
        <v>111</v>
      </c>
      <c r="AF127" s="149">
        <v>0</v>
      </c>
      <c r="AG127" s="149"/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x14ac:dyDescent="0.2">
      <c r="A128" s="151" t="s">
        <v>104</v>
      </c>
      <c r="B128" s="158" t="s">
        <v>55</v>
      </c>
      <c r="C128" s="190" t="s">
        <v>56</v>
      </c>
      <c r="D128" s="162"/>
      <c r="E128" s="166"/>
      <c r="F128" s="169"/>
      <c r="G128" s="169">
        <f>SUMIF(AE129:AE156,"&lt;&gt;NOR",G129:G156)</f>
        <v>0</v>
      </c>
      <c r="H128" s="169"/>
      <c r="I128" s="169">
        <f>SUM(I129:I156)</f>
        <v>0</v>
      </c>
      <c r="J128" s="169"/>
      <c r="K128" s="169">
        <f>SUM(K129:K156)</f>
        <v>0</v>
      </c>
      <c r="L128" s="169"/>
      <c r="M128" s="169">
        <f>SUM(M129:M156)</f>
        <v>0</v>
      </c>
      <c r="N128" s="162"/>
      <c r="O128" s="162">
        <f>SUM(O129:O156)</f>
        <v>3.8604500000000006</v>
      </c>
      <c r="P128" s="162"/>
      <c r="Q128" s="162">
        <f>SUM(Q129:Q156)</f>
        <v>0</v>
      </c>
      <c r="R128" s="162"/>
      <c r="S128" s="162"/>
      <c r="T128" s="163"/>
      <c r="U128" s="162">
        <f>SUM(U129:U156)</f>
        <v>125.1</v>
      </c>
      <c r="AE128" t="s">
        <v>105</v>
      </c>
    </row>
    <row r="129" spans="1:60" ht="22.5" outlineLevel="1" x14ac:dyDescent="0.2">
      <c r="A129" s="150">
        <v>38</v>
      </c>
      <c r="B129" s="157" t="s">
        <v>246</v>
      </c>
      <c r="C129" s="188" t="s">
        <v>247</v>
      </c>
      <c r="D129" s="159" t="s">
        <v>167</v>
      </c>
      <c r="E129" s="164">
        <v>46</v>
      </c>
      <c r="F129" s="167">
        <f>H129+J129</f>
        <v>0</v>
      </c>
      <c r="G129" s="168">
        <f>ROUND(E129*F129,2)</f>
        <v>0</v>
      </c>
      <c r="H129" s="168"/>
      <c r="I129" s="168">
        <f>ROUND(E129*H129,2)</f>
        <v>0</v>
      </c>
      <c r="J129" s="168"/>
      <c r="K129" s="168">
        <f>ROUND(E129*J129,2)</f>
        <v>0</v>
      </c>
      <c r="L129" s="168">
        <v>21</v>
      </c>
      <c r="M129" s="168">
        <f>G129*(1+L129/100)</f>
        <v>0</v>
      </c>
      <c r="N129" s="159">
        <v>7.0200000000000002E-3</v>
      </c>
      <c r="O129" s="159">
        <f>ROUND(E129*N129,5)</f>
        <v>0.32291999999999998</v>
      </c>
      <c r="P129" s="159">
        <v>0</v>
      </c>
      <c r="Q129" s="159">
        <f>ROUND(E129*P129,5)</f>
        <v>0</v>
      </c>
      <c r="R129" s="159"/>
      <c r="S129" s="159"/>
      <c r="T129" s="160">
        <v>0.36</v>
      </c>
      <c r="U129" s="159">
        <f>ROUND(E129*T129,2)</f>
        <v>16.559999999999999</v>
      </c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 t="s">
        <v>109</v>
      </c>
      <c r="AF129" s="149"/>
      <c r="AG129" s="149"/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0"/>
      <c r="B130" s="157"/>
      <c r="C130" s="189" t="s">
        <v>248</v>
      </c>
      <c r="D130" s="161"/>
      <c r="E130" s="165">
        <v>46</v>
      </c>
      <c r="F130" s="168"/>
      <c r="G130" s="168"/>
      <c r="H130" s="168"/>
      <c r="I130" s="168"/>
      <c r="J130" s="168"/>
      <c r="K130" s="168"/>
      <c r="L130" s="168"/>
      <c r="M130" s="168"/>
      <c r="N130" s="159"/>
      <c r="O130" s="159"/>
      <c r="P130" s="159"/>
      <c r="Q130" s="159"/>
      <c r="R130" s="159"/>
      <c r="S130" s="159"/>
      <c r="T130" s="160"/>
      <c r="U130" s="15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 t="s">
        <v>111</v>
      </c>
      <c r="AF130" s="149">
        <v>0</v>
      </c>
      <c r="AG130" s="149"/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0">
        <v>39</v>
      </c>
      <c r="B131" s="157" t="s">
        <v>249</v>
      </c>
      <c r="C131" s="188" t="s">
        <v>250</v>
      </c>
      <c r="D131" s="159" t="s">
        <v>167</v>
      </c>
      <c r="E131" s="164">
        <v>44</v>
      </c>
      <c r="F131" s="167">
        <f>H131+J131</f>
        <v>0</v>
      </c>
      <c r="G131" s="168">
        <f>ROUND(E131*F131,2)</f>
        <v>0</v>
      </c>
      <c r="H131" s="168"/>
      <c r="I131" s="168">
        <f>ROUND(E131*H131,2)</f>
        <v>0</v>
      </c>
      <c r="J131" s="168"/>
      <c r="K131" s="168">
        <f>ROUND(E131*J131,2)</f>
        <v>0</v>
      </c>
      <c r="L131" s="168">
        <v>21</v>
      </c>
      <c r="M131" s="168">
        <f>G131*(1+L131/100)</f>
        <v>0</v>
      </c>
      <c r="N131" s="159">
        <v>7.0200000000000002E-3</v>
      </c>
      <c r="O131" s="159">
        <f>ROUND(E131*N131,5)</f>
        <v>0.30887999999999999</v>
      </c>
      <c r="P131" s="159">
        <v>0</v>
      </c>
      <c r="Q131" s="159">
        <f>ROUND(E131*P131,5)</f>
        <v>0</v>
      </c>
      <c r="R131" s="159"/>
      <c r="S131" s="159"/>
      <c r="T131" s="160">
        <v>0.52</v>
      </c>
      <c r="U131" s="159">
        <f>ROUND(E131*T131,2)</f>
        <v>22.88</v>
      </c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 t="s">
        <v>109</v>
      </c>
      <c r="AF131" s="149"/>
      <c r="AG131" s="149"/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0"/>
      <c r="B132" s="157"/>
      <c r="C132" s="189" t="s">
        <v>251</v>
      </c>
      <c r="D132" s="161"/>
      <c r="E132" s="165">
        <v>44</v>
      </c>
      <c r="F132" s="168"/>
      <c r="G132" s="168"/>
      <c r="H132" s="168"/>
      <c r="I132" s="168"/>
      <c r="J132" s="168"/>
      <c r="K132" s="168"/>
      <c r="L132" s="168"/>
      <c r="M132" s="168"/>
      <c r="N132" s="159"/>
      <c r="O132" s="159"/>
      <c r="P132" s="159"/>
      <c r="Q132" s="159"/>
      <c r="R132" s="159"/>
      <c r="S132" s="159"/>
      <c r="T132" s="160"/>
      <c r="U132" s="15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 t="s">
        <v>111</v>
      </c>
      <c r="AF132" s="149">
        <v>0</v>
      </c>
      <c r="AG132" s="149"/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2.5" outlineLevel="1" x14ac:dyDescent="0.2">
      <c r="A133" s="150">
        <v>40</v>
      </c>
      <c r="B133" s="157" t="s">
        <v>252</v>
      </c>
      <c r="C133" s="188" t="s">
        <v>253</v>
      </c>
      <c r="D133" s="159" t="s">
        <v>167</v>
      </c>
      <c r="E133" s="164">
        <v>10</v>
      </c>
      <c r="F133" s="167">
        <f>H133+J133</f>
        <v>0</v>
      </c>
      <c r="G133" s="168">
        <f>ROUND(E133*F133,2)</f>
        <v>0</v>
      </c>
      <c r="H133" s="168"/>
      <c r="I133" s="168">
        <f>ROUND(E133*H133,2)</f>
        <v>0</v>
      </c>
      <c r="J133" s="168"/>
      <c r="K133" s="168">
        <f>ROUND(E133*J133,2)</f>
        <v>0</v>
      </c>
      <c r="L133" s="168">
        <v>21</v>
      </c>
      <c r="M133" s="168">
        <f>G133*(1+L133/100)</f>
        <v>0</v>
      </c>
      <c r="N133" s="159">
        <v>5.1810000000000002E-2</v>
      </c>
      <c r="O133" s="159">
        <f>ROUND(E133*N133,5)</f>
        <v>0.5181</v>
      </c>
      <c r="P133" s="159">
        <v>0</v>
      </c>
      <c r="Q133" s="159">
        <f>ROUND(E133*P133,5)</f>
        <v>0</v>
      </c>
      <c r="R133" s="159"/>
      <c r="S133" s="159"/>
      <c r="T133" s="160">
        <v>0</v>
      </c>
      <c r="U133" s="159">
        <f>ROUND(E133*T133,2)</f>
        <v>0</v>
      </c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 t="s">
        <v>109</v>
      </c>
      <c r="AF133" s="149"/>
      <c r="AG133" s="149"/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0"/>
      <c r="B134" s="157"/>
      <c r="C134" s="250" t="s">
        <v>254</v>
      </c>
      <c r="D134" s="251"/>
      <c r="E134" s="252"/>
      <c r="F134" s="253"/>
      <c r="G134" s="254"/>
      <c r="H134" s="168"/>
      <c r="I134" s="168"/>
      <c r="J134" s="168"/>
      <c r="K134" s="168"/>
      <c r="L134" s="168"/>
      <c r="M134" s="168"/>
      <c r="N134" s="159"/>
      <c r="O134" s="159"/>
      <c r="P134" s="159"/>
      <c r="Q134" s="159"/>
      <c r="R134" s="159"/>
      <c r="S134" s="159"/>
      <c r="T134" s="160"/>
      <c r="U134" s="159"/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 t="s">
        <v>160</v>
      </c>
      <c r="AF134" s="149"/>
      <c r="AG134" s="149"/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52" t="str">
        <f>C134</f>
        <v>Včetně horního zaslepení, uchycení pro lanka a mantinely.</v>
      </c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0"/>
      <c r="B135" s="157"/>
      <c r="C135" s="189" t="s">
        <v>183</v>
      </c>
      <c r="D135" s="161"/>
      <c r="E135" s="165">
        <v>10</v>
      </c>
      <c r="F135" s="168"/>
      <c r="G135" s="168"/>
      <c r="H135" s="168"/>
      <c r="I135" s="168"/>
      <c r="J135" s="168"/>
      <c r="K135" s="168"/>
      <c r="L135" s="168"/>
      <c r="M135" s="168"/>
      <c r="N135" s="159"/>
      <c r="O135" s="159"/>
      <c r="P135" s="159"/>
      <c r="Q135" s="159"/>
      <c r="R135" s="159"/>
      <c r="S135" s="159"/>
      <c r="T135" s="160"/>
      <c r="U135" s="15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 t="s">
        <v>111</v>
      </c>
      <c r="AF135" s="149">
        <v>0</v>
      </c>
      <c r="AG135" s="149"/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ht="22.5" outlineLevel="1" x14ac:dyDescent="0.2">
      <c r="A136" s="150">
        <v>41</v>
      </c>
      <c r="B136" s="157" t="s">
        <v>255</v>
      </c>
      <c r="C136" s="188" t="s">
        <v>256</v>
      </c>
      <c r="D136" s="159" t="s">
        <v>167</v>
      </c>
      <c r="E136" s="164">
        <v>36</v>
      </c>
      <c r="F136" s="167">
        <f>H136+J136</f>
        <v>0</v>
      </c>
      <c r="G136" s="168">
        <f>ROUND(E136*F136,2)</f>
        <v>0</v>
      </c>
      <c r="H136" s="168"/>
      <c r="I136" s="168">
        <f>ROUND(E136*H136,2)</f>
        <v>0</v>
      </c>
      <c r="J136" s="168"/>
      <c r="K136" s="168">
        <f>ROUND(E136*J136,2)</f>
        <v>0</v>
      </c>
      <c r="L136" s="168">
        <v>21</v>
      </c>
      <c r="M136" s="168">
        <f>G136*(1+L136/100)</f>
        <v>0</v>
      </c>
      <c r="N136" s="159">
        <v>3.508E-2</v>
      </c>
      <c r="O136" s="159">
        <f>ROUND(E136*N136,5)</f>
        <v>1.26288</v>
      </c>
      <c r="P136" s="159">
        <v>0</v>
      </c>
      <c r="Q136" s="159">
        <f>ROUND(E136*P136,5)</f>
        <v>0</v>
      </c>
      <c r="R136" s="159"/>
      <c r="S136" s="159"/>
      <c r="T136" s="160">
        <v>0</v>
      </c>
      <c r="U136" s="159">
        <f>ROUND(E136*T136,2)</f>
        <v>0</v>
      </c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 t="s">
        <v>109</v>
      </c>
      <c r="AF136" s="149"/>
      <c r="AG136" s="149"/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0"/>
      <c r="B137" s="157"/>
      <c r="C137" s="250" t="s">
        <v>254</v>
      </c>
      <c r="D137" s="251"/>
      <c r="E137" s="252"/>
      <c r="F137" s="253"/>
      <c r="G137" s="254"/>
      <c r="H137" s="168"/>
      <c r="I137" s="168"/>
      <c r="J137" s="168"/>
      <c r="K137" s="168"/>
      <c r="L137" s="168"/>
      <c r="M137" s="168"/>
      <c r="N137" s="159"/>
      <c r="O137" s="159"/>
      <c r="P137" s="159"/>
      <c r="Q137" s="159"/>
      <c r="R137" s="159"/>
      <c r="S137" s="159"/>
      <c r="T137" s="160"/>
      <c r="U137" s="15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 t="s">
        <v>160</v>
      </c>
      <c r="AF137" s="149"/>
      <c r="AG137" s="149"/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52" t="str">
        <f>C137</f>
        <v>Včetně horního zaslepení, uchycení pro lanka a mantinely.</v>
      </c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0"/>
      <c r="B138" s="157"/>
      <c r="C138" s="189" t="s">
        <v>257</v>
      </c>
      <c r="D138" s="161"/>
      <c r="E138" s="165">
        <v>36</v>
      </c>
      <c r="F138" s="168"/>
      <c r="G138" s="168"/>
      <c r="H138" s="168"/>
      <c r="I138" s="168"/>
      <c r="J138" s="168"/>
      <c r="K138" s="168"/>
      <c r="L138" s="168"/>
      <c r="M138" s="168"/>
      <c r="N138" s="159"/>
      <c r="O138" s="159"/>
      <c r="P138" s="159"/>
      <c r="Q138" s="159"/>
      <c r="R138" s="159"/>
      <c r="S138" s="159"/>
      <c r="T138" s="160"/>
      <c r="U138" s="159"/>
      <c r="V138" s="149"/>
      <c r="W138" s="149"/>
      <c r="X138" s="149"/>
      <c r="Y138" s="149"/>
      <c r="Z138" s="149"/>
      <c r="AA138" s="149"/>
      <c r="AB138" s="149"/>
      <c r="AC138" s="149"/>
      <c r="AD138" s="149"/>
      <c r="AE138" s="149" t="s">
        <v>111</v>
      </c>
      <c r="AF138" s="149">
        <v>0</v>
      </c>
      <c r="AG138" s="149"/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ht="22.5" outlineLevel="1" x14ac:dyDescent="0.2">
      <c r="A139" s="150">
        <v>42</v>
      </c>
      <c r="B139" s="157" t="s">
        <v>258</v>
      </c>
      <c r="C139" s="188" t="s">
        <v>259</v>
      </c>
      <c r="D139" s="159" t="s">
        <v>167</v>
      </c>
      <c r="E139" s="164">
        <v>44</v>
      </c>
      <c r="F139" s="167">
        <f>H139+J139</f>
        <v>0</v>
      </c>
      <c r="G139" s="168">
        <f>ROUND(E139*F139,2)</f>
        <v>0</v>
      </c>
      <c r="H139" s="168"/>
      <c r="I139" s="168">
        <f>ROUND(E139*H139,2)</f>
        <v>0</v>
      </c>
      <c r="J139" s="168"/>
      <c r="K139" s="168">
        <f>ROUND(E139*J139,2)</f>
        <v>0</v>
      </c>
      <c r="L139" s="168">
        <v>21</v>
      </c>
      <c r="M139" s="168">
        <f>G139*(1+L139/100)</f>
        <v>0</v>
      </c>
      <c r="N139" s="159">
        <v>9.5200000000000007E-3</v>
      </c>
      <c r="O139" s="159">
        <f>ROUND(E139*N139,5)</f>
        <v>0.41887999999999997</v>
      </c>
      <c r="P139" s="159">
        <v>0</v>
      </c>
      <c r="Q139" s="159">
        <f>ROUND(E139*P139,5)</f>
        <v>0</v>
      </c>
      <c r="R139" s="159"/>
      <c r="S139" s="159"/>
      <c r="T139" s="160">
        <v>0</v>
      </c>
      <c r="U139" s="159">
        <f>ROUND(E139*T139,2)</f>
        <v>0</v>
      </c>
      <c r="V139" s="149"/>
      <c r="W139" s="149"/>
      <c r="X139" s="149"/>
      <c r="Y139" s="149"/>
      <c r="Z139" s="149"/>
      <c r="AA139" s="149"/>
      <c r="AB139" s="149"/>
      <c r="AC139" s="149"/>
      <c r="AD139" s="149"/>
      <c r="AE139" s="149" t="s">
        <v>109</v>
      </c>
      <c r="AF139" s="149"/>
      <c r="AG139" s="149"/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0"/>
      <c r="B140" s="157"/>
      <c r="C140" s="250" t="s">
        <v>260</v>
      </c>
      <c r="D140" s="251"/>
      <c r="E140" s="252"/>
      <c r="F140" s="253"/>
      <c r="G140" s="254"/>
      <c r="H140" s="168"/>
      <c r="I140" s="168"/>
      <c r="J140" s="168"/>
      <c r="K140" s="168"/>
      <c r="L140" s="168"/>
      <c r="M140" s="168"/>
      <c r="N140" s="159"/>
      <c r="O140" s="159"/>
      <c r="P140" s="159"/>
      <c r="Q140" s="159"/>
      <c r="R140" s="159"/>
      <c r="S140" s="159"/>
      <c r="T140" s="160"/>
      <c r="U140" s="159"/>
      <c r="V140" s="149"/>
      <c r="W140" s="149"/>
      <c r="X140" s="149"/>
      <c r="Y140" s="149"/>
      <c r="Z140" s="149"/>
      <c r="AA140" s="149"/>
      <c r="AB140" s="149"/>
      <c r="AC140" s="149"/>
      <c r="AD140" s="149"/>
      <c r="AE140" s="149" t="s">
        <v>160</v>
      </c>
      <c r="AF140" s="149"/>
      <c r="AG140" s="149"/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52" t="str">
        <f>C140</f>
        <v>Včetně horního zaslepení, uchycení pro mantinely.</v>
      </c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0"/>
      <c r="B141" s="157"/>
      <c r="C141" s="189" t="s">
        <v>251</v>
      </c>
      <c r="D141" s="161"/>
      <c r="E141" s="165">
        <v>44</v>
      </c>
      <c r="F141" s="168"/>
      <c r="G141" s="168"/>
      <c r="H141" s="168"/>
      <c r="I141" s="168"/>
      <c r="J141" s="168"/>
      <c r="K141" s="168"/>
      <c r="L141" s="168"/>
      <c r="M141" s="168"/>
      <c r="N141" s="159"/>
      <c r="O141" s="159"/>
      <c r="P141" s="159"/>
      <c r="Q141" s="159"/>
      <c r="R141" s="159"/>
      <c r="S141" s="159"/>
      <c r="T141" s="160"/>
      <c r="U141" s="159"/>
      <c r="V141" s="149"/>
      <c r="W141" s="149"/>
      <c r="X141" s="149"/>
      <c r="Y141" s="149"/>
      <c r="Z141" s="149"/>
      <c r="AA141" s="149"/>
      <c r="AB141" s="149"/>
      <c r="AC141" s="149"/>
      <c r="AD141" s="149"/>
      <c r="AE141" s="149" t="s">
        <v>111</v>
      </c>
      <c r="AF141" s="149">
        <v>0</v>
      </c>
      <c r="AG141" s="149"/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0">
        <v>43</v>
      </c>
      <c r="B142" s="157" t="s">
        <v>261</v>
      </c>
      <c r="C142" s="188" t="s">
        <v>262</v>
      </c>
      <c r="D142" s="159" t="s">
        <v>263</v>
      </c>
      <c r="E142" s="164">
        <v>789.41056000000003</v>
      </c>
      <c r="F142" s="167">
        <f>H142+J142</f>
        <v>0</v>
      </c>
      <c r="G142" s="168">
        <f>ROUND(E142*F142,2)</f>
        <v>0</v>
      </c>
      <c r="H142" s="168"/>
      <c r="I142" s="168">
        <f>ROUND(E142*H142,2)</f>
        <v>0</v>
      </c>
      <c r="J142" s="168"/>
      <c r="K142" s="168">
        <f>ROUND(E142*J142,2)</f>
        <v>0</v>
      </c>
      <c r="L142" s="168">
        <v>21</v>
      </c>
      <c r="M142" s="168">
        <f>G142*(1+L142/100)</f>
        <v>0</v>
      </c>
      <c r="N142" s="159">
        <v>5.0000000000000002E-5</v>
      </c>
      <c r="O142" s="159">
        <f>ROUND(E142*N142,5)</f>
        <v>3.9469999999999998E-2</v>
      </c>
      <c r="P142" s="159">
        <v>0</v>
      </c>
      <c r="Q142" s="159">
        <f>ROUND(E142*P142,5)</f>
        <v>0</v>
      </c>
      <c r="R142" s="159"/>
      <c r="S142" s="159"/>
      <c r="T142" s="160">
        <v>0.1</v>
      </c>
      <c r="U142" s="159">
        <f>ROUND(E142*T142,2)</f>
        <v>78.94</v>
      </c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 t="s">
        <v>109</v>
      </c>
      <c r="AF142" s="149"/>
      <c r="AG142" s="149"/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0"/>
      <c r="B143" s="157"/>
      <c r="C143" s="189" t="s">
        <v>264</v>
      </c>
      <c r="D143" s="161"/>
      <c r="E143" s="165">
        <v>626.64256</v>
      </c>
      <c r="F143" s="168"/>
      <c r="G143" s="168"/>
      <c r="H143" s="168"/>
      <c r="I143" s="168"/>
      <c r="J143" s="168"/>
      <c r="K143" s="168"/>
      <c r="L143" s="168"/>
      <c r="M143" s="168"/>
      <c r="N143" s="159"/>
      <c r="O143" s="159"/>
      <c r="P143" s="159"/>
      <c r="Q143" s="159"/>
      <c r="R143" s="159"/>
      <c r="S143" s="159"/>
      <c r="T143" s="160"/>
      <c r="U143" s="159"/>
      <c r="V143" s="149"/>
      <c r="W143" s="149"/>
      <c r="X143" s="149"/>
      <c r="Y143" s="149"/>
      <c r="Z143" s="149"/>
      <c r="AA143" s="149"/>
      <c r="AB143" s="149"/>
      <c r="AC143" s="149"/>
      <c r="AD143" s="149"/>
      <c r="AE143" s="149" t="s">
        <v>111</v>
      </c>
      <c r="AF143" s="149">
        <v>0</v>
      </c>
      <c r="AG143" s="149"/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0"/>
      <c r="B144" s="157"/>
      <c r="C144" s="189" t="s">
        <v>265</v>
      </c>
      <c r="D144" s="161"/>
      <c r="E144" s="165">
        <v>162.768</v>
      </c>
      <c r="F144" s="168"/>
      <c r="G144" s="168"/>
      <c r="H144" s="168"/>
      <c r="I144" s="168"/>
      <c r="J144" s="168"/>
      <c r="K144" s="168"/>
      <c r="L144" s="168"/>
      <c r="M144" s="168"/>
      <c r="N144" s="159"/>
      <c r="O144" s="159"/>
      <c r="P144" s="159"/>
      <c r="Q144" s="159"/>
      <c r="R144" s="159"/>
      <c r="S144" s="159"/>
      <c r="T144" s="160"/>
      <c r="U144" s="159"/>
      <c r="V144" s="149"/>
      <c r="W144" s="149"/>
      <c r="X144" s="149"/>
      <c r="Y144" s="149"/>
      <c r="Z144" s="149"/>
      <c r="AA144" s="149"/>
      <c r="AB144" s="149"/>
      <c r="AC144" s="149"/>
      <c r="AD144" s="149"/>
      <c r="AE144" s="149" t="s">
        <v>111</v>
      </c>
      <c r="AF144" s="149">
        <v>0</v>
      </c>
      <c r="AG144" s="149"/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0">
        <v>44</v>
      </c>
      <c r="B145" s="157" t="s">
        <v>266</v>
      </c>
      <c r="C145" s="188" t="s">
        <v>267</v>
      </c>
      <c r="D145" s="159" t="s">
        <v>178</v>
      </c>
      <c r="E145" s="164">
        <v>113.44</v>
      </c>
      <c r="F145" s="167">
        <f>H145+J145</f>
        <v>0</v>
      </c>
      <c r="G145" s="168">
        <f>ROUND(E145*F145,2)</f>
        <v>0</v>
      </c>
      <c r="H145" s="168"/>
      <c r="I145" s="168">
        <f>ROUND(E145*H145,2)</f>
        <v>0</v>
      </c>
      <c r="J145" s="168"/>
      <c r="K145" s="168">
        <f>ROUND(E145*J145,2)</f>
        <v>0</v>
      </c>
      <c r="L145" s="168">
        <v>21</v>
      </c>
      <c r="M145" s="168">
        <f>G145*(1+L145/100)</f>
        <v>0</v>
      </c>
      <c r="N145" s="159">
        <v>5.5300000000000002E-3</v>
      </c>
      <c r="O145" s="159">
        <f>ROUND(E145*N145,5)</f>
        <v>0.62731999999999999</v>
      </c>
      <c r="P145" s="159">
        <v>0</v>
      </c>
      <c r="Q145" s="159">
        <f>ROUND(E145*P145,5)</f>
        <v>0</v>
      </c>
      <c r="R145" s="159"/>
      <c r="S145" s="159"/>
      <c r="T145" s="160">
        <v>0</v>
      </c>
      <c r="U145" s="159">
        <f>ROUND(E145*T145,2)</f>
        <v>0</v>
      </c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 t="s">
        <v>268</v>
      </c>
      <c r="AF145" s="149"/>
      <c r="AG145" s="149"/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0"/>
      <c r="B146" s="157"/>
      <c r="C146" s="189" t="s">
        <v>269</v>
      </c>
      <c r="D146" s="161"/>
      <c r="E146" s="165">
        <v>113.44</v>
      </c>
      <c r="F146" s="168"/>
      <c r="G146" s="168"/>
      <c r="H146" s="168"/>
      <c r="I146" s="168"/>
      <c r="J146" s="168"/>
      <c r="K146" s="168"/>
      <c r="L146" s="168"/>
      <c r="M146" s="168"/>
      <c r="N146" s="159"/>
      <c r="O146" s="159"/>
      <c r="P146" s="159"/>
      <c r="Q146" s="159"/>
      <c r="R146" s="159"/>
      <c r="S146" s="159"/>
      <c r="T146" s="160"/>
      <c r="U146" s="159"/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 t="s">
        <v>111</v>
      </c>
      <c r="AF146" s="149">
        <v>0</v>
      </c>
      <c r="AG146" s="149"/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0">
        <v>45</v>
      </c>
      <c r="B147" s="157" t="s">
        <v>270</v>
      </c>
      <c r="C147" s="188" t="s">
        <v>271</v>
      </c>
      <c r="D147" s="159" t="s">
        <v>178</v>
      </c>
      <c r="E147" s="164">
        <v>24</v>
      </c>
      <c r="F147" s="167">
        <f>H147+J147</f>
        <v>0</v>
      </c>
      <c r="G147" s="168">
        <f>ROUND(E147*F147,2)</f>
        <v>0</v>
      </c>
      <c r="H147" s="168"/>
      <c r="I147" s="168">
        <f>ROUND(E147*H147,2)</f>
        <v>0</v>
      </c>
      <c r="J147" s="168"/>
      <c r="K147" s="168">
        <f>ROUND(E147*J147,2)</f>
        <v>0</v>
      </c>
      <c r="L147" s="168">
        <v>21</v>
      </c>
      <c r="M147" s="168">
        <f>G147*(1+L147/100)</f>
        <v>0</v>
      </c>
      <c r="N147" s="159">
        <v>6.7799999999999996E-3</v>
      </c>
      <c r="O147" s="159">
        <f>ROUND(E147*N147,5)</f>
        <v>0.16272</v>
      </c>
      <c r="P147" s="159">
        <v>0</v>
      </c>
      <c r="Q147" s="159">
        <f>ROUND(E147*P147,5)</f>
        <v>0</v>
      </c>
      <c r="R147" s="159"/>
      <c r="S147" s="159"/>
      <c r="T147" s="160">
        <v>0</v>
      </c>
      <c r="U147" s="159">
        <f>ROUND(E147*T147,2)</f>
        <v>0</v>
      </c>
      <c r="V147" s="149"/>
      <c r="W147" s="149"/>
      <c r="X147" s="149"/>
      <c r="Y147" s="149"/>
      <c r="Z147" s="149"/>
      <c r="AA147" s="149"/>
      <c r="AB147" s="149"/>
      <c r="AC147" s="149"/>
      <c r="AD147" s="149"/>
      <c r="AE147" s="149" t="s">
        <v>268</v>
      </c>
      <c r="AF147" s="149"/>
      <c r="AG147" s="149"/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0"/>
      <c r="B148" s="157"/>
      <c r="C148" s="189" t="s">
        <v>272</v>
      </c>
      <c r="D148" s="161"/>
      <c r="E148" s="165">
        <v>24</v>
      </c>
      <c r="F148" s="168"/>
      <c r="G148" s="168"/>
      <c r="H148" s="168"/>
      <c r="I148" s="168"/>
      <c r="J148" s="168"/>
      <c r="K148" s="168"/>
      <c r="L148" s="168"/>
      <c r="M148" s="168"/>
      <c r="N148" s="159"/>
      <c r="O148" s="159"/>
      <c r="P148" s="159"/>
      <c r="Q148" s="159"/>
      <c r="R148" s="159"/>
      <c r="S148" s="159"/>
      <c r="T148" s="160"/>
      <c r="U148" s="159"/>
      <c r="V148" s="149"/>
      <c r="W148" s="149"/>
      <c r="X148" s="149"/>
      <c r="Y148" s="149"/>
      <c r="Z148" s="149"/>
      <c r="AA148" s="149"/>
      <c r="AB148" s="149"/>
      <c r="AC148" s="149"/>
      <c r="AD148" s="149"/>
      <c r="AE148" s="149" t="s">
        <v>111</v>
      </c>
      <c r="AF148" s="149">
        <v>0</v>
      </c>
      <c r="AG148" s="149"/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50">
        <v>46</v>
      </c>
      <c r="B149" s="157" t="s">
        <v>273</v>
      </c>
      <c r="C149" s="188" t="s">
        <v>274</v>
      </c>
      <c r="D149" s="159" t="s">
        <v>139</v>
      </c>
      <c r="E149" s="164">
        <v>448.56</v>
      </c>
      <c r="F149" s="167">
        <f>H149+J149</f>
        <v>0</v>
      </c>
      <c r="G149" s="168">
        <f>ROUND(E149*F149,2)</f>
        <v>0</v>
      </c>
      <c r="H149" s="168"/>
      <c r="I149" s="168">
        <f>ROUND(E149*H149,2)</f>
        <v>0</v>
      </c>
      <c r="J149" s="168"/>
      <c r="K149" s="168">
        <f>ROUND(E149*J149,2)</f>
        <v>0</v>
      </c>
      <c r="L149" s="168">
        <v>21</v>
      </c>
      <c r="M149" s="168">
        <f>G149*(1+L149/100)</f>
        <v>0</v>
      </c>
      <c r="N149" s="159">
        <v>1.4999999999999999E-4</v>
      </c>
      <c r="O149" s="159">
        <f>ROUND(E149*N149,5)</f>
        <v>6.7280000000000006E-2</v>
      </c>
      <c r="P149" s="159">
        <v>0</v>
      </c>
      <c r="Q149" s="159">
        <f>ROUND(E149*P149,5)</f>
        <v>0</v>
      </c>
      <c r="R149" s="159"/>
      <c r="S149" s="159"/>
      <c r="T149" s="160">
        <v>0</v>
      </c>
      <c r="U149" s="159">
        <f>ROUND(E149*T149,2)</f>
        <v>0</v>
      </c>
      <c r="V149" s="149"/>
      <c r="W149" s="149"/>
      <c r="X149" s="149"/>
      <c r="Y149" s="149"/>
      <c r="Z149" s="149"/>
      <c r="AA149" s="149"/>
      <c r="AB149" s="149"/>
      <c r="AC149" s="149"/>
      <c r="AD149" s="149"/>
      <c r="AE149" s="149" t="s">
        <v>268</v>
      </c>
      <c r="AF149" s="149"/>
      <c r="AG149" s="149"/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0"/>
      <c r="B150" s="157"/>
      <c r="C150" s="250" t="s">
        <v>275</v>
      </c>
      <c r="D150" s="251"/>
      <c r="E150" s="252"/>
      <c r="F150" s="253"/>
      <c r="G150" s="254"/>
      <c r="H150" s="168"/>
      <c r="I150" s="168"/>
      <c r="J150" s="168"/>
      <c r="K150" s="168"/>
      <c r="L150" s="168"/>
      <c r="M150" s="168"/>
      <c r="N150" s="159"/>
      <c r="O150" s="159"/>
      <c r="P150" s="159"/>
      <c r="Q150" s="159"/>
      <c r="R150" s="159"/>
      <c r="S150" s="159"/>
      <c r="T150" s="160"/>
      <c r="U150" s="15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 t="s">
        <v>160</v>
      </c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52" t="str">
        <f>C150</f>
        <v>Včetně ocelového lanka, napínáků a karabinek.</v>
      </c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0"/>
      <c r="B151" s="157"/>
      <c r="C151" s="189" t="s">
        <v>276</v>
      </c>
      <c r="D151" s="161"/>
      <c r="E151" s="165">
        <v>322.56</v>
      </c>
      <c r="F151" s="168"/>
      <c r="G151" s="168"/>
      <c r="H151" s="168"/>
      <c r="I151" s="168"/>
      <c r="J151" s="168"/>
      <c r="K151" s="168"/>
      <c r="L151" s="168"/>
      <c r="M151" s="168"/>
      <c r="N151" s="159"/>
      <c r="O151" s="159"/>
      <c r="P151" s="159"/>
      <c r="Q151" s="159"/>
      <c r="R151" s="159"/>
      <c r="S151" s="159"/>
      <c r="T151" s="160"/>
      <c r="U151" s="159"/>
      <c r="V151" s="149"/>
      <c r="W151" s="149"/>
      <c r="X151" s="149"/>
      <c r="Y151" s="149"/>
      <c r="Z151" s="149"/>
      <c r="AA151" s="149"/>
      <c r="AB151" s="149"/>
      <c r="AC151" s="149"/>
      <c r="AD151" s="149"/>
      <c r="AE151" s="149" t="s">
        <v>111</v>
      </c>
      <c r="AF151" s="149">
        <v>0</v>
      </c>
      <c r="AG151" s="149"/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0"/>
      <c r="B152" s="157"/>
      <c r="C152" s="189" t="s">
        <v>277</v>
      </c>
      <c r="D152" s="161"/>
      <c r="E152" s="165">
        <v>126</v>
      </c>
      <c r="F152" s="168"/>
      <c r="G152" s="168"/>
      <c r="H152" s="168"/>
      <c r="I152" s="168"/>
      <c r="J152" s="168"/>
      <c r="K152" s="168"/>
      <c r="L152" s="168"/>
      <c r="M152" s="168"/>
      <c r="N152" s="159"/>
      <c r="O152" s="159"/>
      <c r="P152" s="159"/>
      <c r="Q152" s="159"/>
      <c r="R152" s="159"/>
      <c r="S152" s="159"/>
      <c r="T152" s="160"/>
      <c r="U152" s="159"/>
      <c r="V152" s="149"/>
      <c r="W152" s="149"/>
      <c r="X152" s="149"/>
      <c r="Y152" s="149"/>
      <c r="Z152" s="149"/>
      <c r="AA152" s="149"/>
      <c r="AB152" s="149"/>
      <c r="AC152" s="149"/>
      <c r="AD152" s="149"/>
      <c r="AE152" s="149" t="s">
        <v>111</v>
      </c>
      <c r="AF152" s="149">
        <v>0</v>
      </c>
      <c r="AG152" s="149"/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0">
        <v>47</v>
      </c>
      <c r="B153" s="157" t="s">
        <v>278</v>
      </c>
      <c r="C153" s="188" t="s">
        <v>279</v>
      </c>
      <c r="D153" s="159" t="s">
        <v>167</v>
      </c>
      <c r="E153" s="164">
        <v>2</v>
      </c>
      <c r="F153" s="167">
        <f>H153+J153</f>
        <v>0</v>
      </c>
      <c r="G153" s="168">
        <f>ROUND(E153*F153,2)</f>
        <v>0</v>
      </c>
      <c r="H153" s="168"/>
      <c r="I153" s="168">
        <f>ROUND(E153*H153,2)</f>
        <v>0</v>
      </c>
      <c r="J153" s="168"/>
      <c r="K153" s="168">
        <f>ROUND(E153*J153,2)</f>
        <v>0</v>
      </c>
      <c r="L153" s="168">
        <v>21</v>
      </c>
      <c r="M153" s="168">
        <f>G153*(1+L153/100)</f>
        <v>0</v>
      </c>
      <c r="N153" s="159">
        <v>0</v>
      </c>
      <c r="O153" s="159">
        <f>ROUND(E153*N153,5)</f>
        <v>0</v>
      </c>
      <c r="P153" s="159">
        <v>0</v>
      </c>
      <c r="Q153" s="159">
        <f>ROUND(E153*P153,5)</f>
        <v>0</v>
      </c>
      <c r="R153" s="159"/>
      <c r="S153" s="159"/>
      <c r="T153" s="160">
        <v>3.36</v>
      </c>
      <c r="U153" s="159">
        <f>ROUND(E153*T153,2)</f>
        <v>6.72</v>
      </c>
      <c r="V153" s="149"/>
      <c r="W153" s="149"/>
      <c r="X153" s="149"/>
      <c r="Y153" s="149"/>
      <c r="Z153" s="149"/>
      <c r="AA153" s="149"/>
      <c r="AB153" s="149"/>
      <c r="AC153" s="149"/>
      <c r="AD153" s="149"/>
      <c r="AE153" s="149" t="s">
        <v>109</v>
      </c>
      <c r="AF153" s="149"/>
      <c r="AG153" s="149"/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0"/>
      <c r="B154" s="157"/>
      <c r="C154" s="189" t="s">
        <v>53</v>
      </c>
      <c r="D154" s="161"/>
      <c r="E154" s="165">
        <v>2</v>
      </c>
      <c r="F154" s="168"/>
      <c r="G154" s="168"/>
      <c r="H154" s="168"/>
      <c r="I154" s="168"/>
      <c r="J154" s="168"/>
      <c r="K154" s="168"/>
      <c r="L154" s="168"/>
      <c r="M154" s="168"/>
      <c r="N154" s="159"/>
      <c r="O154" s="159"/>
      <c r="P154" s="159"/>
      <c r="Q154" s="159"/>
      <c r="R154" s="159"/>
      <c r="S154" s="159"/>
      <c r="T154" s="160"/>
      <c r="U154" s="159"/>
      <c r="V154" s="149"/>
      <c r="W154" s="149"/>
      <c r="X154" s="149"/>
      <c r="Y154" s="149"/>
      <c r="Z154" s="149"/>
      <c r="AA154" s="149"/>
      <c r="AB154" s="149"/>
      <c r="AC154" s="149"/>
      <c r="AD154" s="149"/>
      <c r="AE154" s="149" t="s">
        <v>111</v>
      </c>
      <c r="AF154" s="149">
        <v>0</v>
      </c>
      <c r="AG154" s="149"/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ht="22.5" outlineLevel="1" x14ac:dyDescent="0.2">
      <c r="A155" s="150">
        <v>48</v>
      </c>
      <c r="B155" s="157" t="s">
        <v>280</v>
      </c>
      <c r="C155" s="188" t="s">
        <v>281</v>
      </c>
      <c r="D155" s="159" t="s">
        <v>167</v>
      </c>
      <c r="E155" s="164">
        <v>2</v>
      </c>
      <c r="F155" s="167">
        <f>H155+J155</f>
        <v>0</v>
      </c>
      <c r="G155" s="168">
        <f>ROUND(E155*F155,2)</f>
        <v>0</v>
      </c>
      <c r="H155" s="168"/>
      <c r="I155" s="168">
        <f>ROUND(E155*H155,2)</f>
        <v>0</v>
      </c>
      <c r="J155" s="168"/>
      <c r="K155" s="168">
        <f>ROUND(E155*J155,2)</f>
        <v>0</v>
      </c>
      <c r="L155" s="168">
        <v>21</v>
      </c>
      <c r="M155" s="168">
        <f>G155*(1+L155/100)</f>
        <v>0</v>
      </c>
      <c r="N155" s="159">
        <v>6.6000000000000003E-2</v>
      </c>
      <c r="O155" s="159">
        <f>ROUND(E155*N155,5)</f>
        <v>0.13200000000000001</v>
      </c>
      <c r="P155" s="159">
        <v>0</v>
      </c>
      <c r="Q155" s="159">
        <f>ROUND(E155*P155,5)</f>
        <v>0</v>
      </c>
      <c r="R155" s="159"/>
      <c r="S155" s="159"/>
      <c r="T155" s="160">
        <v>0</v>
      </c>
      <c r="U155" s="159">
        <f>ROUND(E155*T155,2)</f>
        <v>0</v>
      </c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 t="s">
        <v>268</v>
      </c>
      <c r="AF155" s="149"/>
      <c r="AG155" s="149"/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0"/>
      <c r="B156" s="157"/>
      <c r="C156" s="189" t="s">
        <v>53</v>
      </c>
      <c r="D156" s="161"/>
      <c r="E156" s="165">
        <v>2</v>
      </c>
      <c r="F156" s="168"/>
      <c r="G156" s="168"/>
      <c r="H156" s="168"/>
      <c r="I156" s="168"/>
      <c r="J156" s="168"/>
      <c r="K156" s="168"/>
      <c r="L156" s="168"/>
      <c r="M156" s="168"/>
      <c r="N156" s="159"/>
      <c r="O156" s="159"/>
      <c r="P156" s="159"/>
      <c r="Q156" s="159"/>
      <c r="R156" s="159"/>
      <c r="S156" s="159"/>
      <c r="T156" s="160"/>
      <c r="U156" s="159"/>
      <c r="V156" s="149"/>
      <c r="W156" s="149"/>
      <c r="X156" s="149"/>
      <c r="Y156" s="149"/>
      <c r="Z156" s="149"/>
      <c r="AA156" s="149"/>
      <c r="AB156" s="149"/>
      <c r="AC156" s="149"/>
      <c r="AD156" s="149"/>
      <c r="AE156" s="149" t="s">
        <v>111</v>
      </c>
      <c r="AF156" s="149">
        <v>0</v>
      </c>
      <c r="AG156" s="149"/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x14ac:dyDescent="0.2">
      <c r="A157" s="151" t="s">
        <v>104</v>
      </c>
      <c r="B157" s="158" t="s">
        <v>57</v>
      </c>
      <c r="C157" s="190" t="s">
        <v>58</v>
      </c>
      <c r="D157" s="162"/>
      <c r="E157" s="166"/>
      <c r="F157" s="169"/>
      <c r="G157" s="169">
        <f>SUMIF(AE158:AE173,"&lt;&gt;NOR",G158:G173)</f>
        <v>0</v>
      </c>
      <c r="H157" s="169"/>
      <c r="I157" s="169">
        <f>SUM(I158:I173)</f>
        <v>0</v>
      </c>
      <c r="J157" s="169"/>
      <c r="K157" s="169">
        <f>SUM(K158:K173)</f>
        <v>0</v>
      </c>
      <c r="L157" s="169"/>
      <c r="M157" s="169">
        <f>SUM(M158:M173)</f>
        <v>0</v>
      </c>
      <c r="N157" s="162"/>
      <c r="O157" s="162">
        <f>SUM(O158:O173)</f>
        <v>714.86976000000004</v>
      </c>
      <c r="P157" s="162"/>
      <c r="Q157" s="162">
        <f>SUM(Q158:Q173)</f>
        <v>0</v>
      </c>
      <c r="R157" s="162"/>
      <c r="S157" s="162"/>
      <c r="T157" s="163"/>
      <c r="U157" s="162">
        <f>SUM(U158:U173)</f>
        <v>265.06</v>
      </c>
      <c r="AE157" t="s">
        <v>105</v>
      </c>
    </row>
    <row r="158" spans="1:60" ht="22.5" outlineLevel="1" x14ac:dyDescent="0.2">
      <c r="A158" s="150">
        <v>49</v>
      </c>
      <c r="B158" s="157" t="s">
        <v>282</v>
      </c>
      <c r="C158" s="188" t="s">
        <v>283</v>
      </c>
      <c r="D158" s="159" t="s">
        <v>139</v>
      </c>
      <c r="E158" s="164">
        <v>1056</v>
      </c>
      <c r="F158" s="167">
        <f>H158+J158</f>
        <v>0</v>
      </c>
      <c r="G158" s="168">
        <f>ROUND(E158*F158,2)</f>
        <v>0</v>
      </c>
      <c r="H158" s="168"/>
      <c r="I158" s="168">
        <f>ROUND(E158*H158,2)</f>
        <v>0</v>
      </c>
      <c r="J158" s="168"/>
      <c r="K158" s="168">
        <f>ROUND(E158*J158,2)</f>
        <v>0</v>
      </c>
      <c r="L158" s="168">
        <v>21</v>
      </c>
      <c r="M158" s="168">
        <f>G158*(1+L158/100)</f>
        <v>0</v>
      </c>
      <c r="N158" s="159">
        <v>2.3E-2</v>
      </c>
      <c r="O158" s="159">
        <f>ROUND(E158*N158,5)</f>
        <v>24.288</v>
      </c>
      <c r="P158" s="159">
        <v>0</v>
      </c>
      <c r="Q158" s="159">
        <f>ROUND(E158*P158,5)</f>
        <v>0</v>
      </c>
      <c r="R158" s="159"/>
      <c r="S158" s="159"/>
      <c r="T158" s="160">
        <v>0.03</v>
      </c>
      <c r="U158" s="159">
        <f>ROUND(E158*T158,2)</f>
        <v>31.68</v>
      </c>
      <c r="V158" s="149"/>
      <c r="W158" s="149"/>
      <c r="X158" s="149"/>
      <c r="Y158" s="149"/>
      <c r="Z158" s="149"/>
      <c r="AA158" s="149"/>
      <c r="AB158" s="149"/>
      <c r="AC158" s="149"/>
      <c r="AD158" s="149"/>
      <c r="AE158" s="149" t="s">
        <v>109</v>
      </c>
      <c r="AF158" s="149"/>
      <c r="AG158" s="149"/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0"/>
      <c r="B159" s="157"/>
      <c r="C159" s="189" t="s">
        <v>284</v>
      </c>
      <c r="D159" s="161"/>
      <c r="E159" s="165">
        <v>1056</v>
      </c>
      <c r="F159" s="168"/>
      <c r="G159" s="168"/>
      <c r="H159" s="168"/>
      <c r="I159" s="168"/>
      <c r="J159" s="168"/>
      <c r="K159" s="168"/>
      <c r="L159" s="168"/>
      <c r="M159" s="168"/>
      <c r="N159" s="159"/>
      <c r="O159" s="159"/>
      <c r="P159" s="159"/>
      <c r="Q159" s="159"/>
      <c r="R159" s="159"/>
      <c r="S159" s="159"/>
      <c r="T159" s="160"/>
      <c r="U159" s="159"/>
      <c r="V159" s="149"/>
      <c r="W159" s="149"/>
      <c r="X159" s="149"/>
      <c r="Y159" s="149"/>
      <c r="Z159" s="149"/>
      <c r="AA159" s="149"/>
      <c r="AB159" s="149"/>
      <c r="AC159" s="149"/>
      <c r="AD159" s="149"/>
      <c r="AE159" s="149" t="s">
        <v>111</v>
      </c>
      <c r="AF159" s="149">
        <v>0</v>
      </c>
      <c r="AG159" s="149"/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ht="22.5" outlineLevel="1" x14ac:dyDescent="0.2">
      <c r="A160" s="150">
        <v>50</v>
      </c>
      <c r="B160" s="157" t="s">
        <v>285</v>
      </c>
      <c r="C160" s="188" t="s">
        <v>286</v>
      </c>
      <c r="D160" s="159" t="s">
        <v>139</v>
      </c>
      <c r="E160" s="164">
        <v>1056</v>
      </c>
      <c r="F160" s="167">
        <f>H160+J160</f>
        <v>0</v>
      </c>
      <c r="G160" s="168">
        <f>ROUND(E160*F160,2)</f>
        <v>0</v>
      </c>
      <c r="H160" s="168"/>
      <c r="I160" s="168">
        <f>ROUND(E160*H160,2)</f>
        <v>0</v>
      </c>
      <c r="J160" s="168"/>
      <c r="K160" s="168">
        <f>ROUND(E160*J160,2)</f>
        <v>0</v>
      </c>
      <c r="L160" s="168">
        <v>21</v>
      </c>
      <c r="M160" s="168">
        <f>G160*(1+L160/100)</f>
        <v>0</v>
      </c>
      <c r="N160" s="159">
        <v>4.5999999999999999E-2</v>
      </c>
      <c r="O160" s="159">
        <f>ROUND(E160*N160,5)</f>
        <v>48.576000000000001</v>
      </c>
      <c r="P160" s="159">
        <v>0</v>
      </c>
      <c r="Q160" s="159">
        <f>ROUND(E160*P160,5)</f>
        <v>0</v>
      </c>
      <c r="R160" s="159"/>
      <c r="S160" s="159"/>
      <c r="T160" s="160">
        <v>0.03</v>
      </c>
      <c r="U160" s="159">
        <f>ROUND(E160*T160,2)</f>
        <v>31.68</v>
      </c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 t="s">
        <v>109</v>
      </c>
      <c r="AF160" s="149"/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0"/>
      <c r="B161" s="157"/>
      <c r="C161" s="189" t="s">
        <v>284</v>
      </c>
      <c r="D161" s="161"/>
      <c r="E161" s="165">
        <v>1056</v>
      </c>
      <c r="F161" s="168"/>
      <c r="G161" s="168"/>
      <c r="H161" s="168"/>
      <c r="I161" s="168"/>
      <c r="J161" s="168"/>
      <c r="K161" s="168"/>
      <c r="L161" s="168"/>
      <c r="M161" s="168"/>
      <c r="N161" s="159"/>
      <c r="O161" s="159"/>
      <c r="P161" s="159"/>
      <c r="Q161" s="159"/>
      <c r="R161" s="159"/>
      <c r="S161" s="159"/>
      <c r="T161" s="160"/>
      <c r="U161" s="159"/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 t="s">
        <v>111</v>
      </c>
      <c r="AF161" s="149">
        <v>0</v>
      </c>
      <c r="AG161" s="149"/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ht="22.5" outlineLevel="1" x14ac:dyDescent="0.2">
      <c r="A162" s="150">
        <v>51</v>
      </c>
      <c r="B162" s="157" t="s">
        <v>287</v>
      </c>
      <c r="C162" s="188" t="s">
        <v>288</v>
      </c>
      <c r="D162" s="159" t="s">
        <v>139</v>
      </c>
      <c r="E162" s="164">
        <v>1056</v>
      </c>
      <c r="F162" s="167">
        <f>H162+J162</f>
        <v>0</v>
      </c>
      <c r="G162" s="168">
        <f>ROUND(E162*F162,2)</f>
        <v>0</v>
      </c>
      <c r="H162" s="168"/>
      <c r="I162" s="168">
        <f>ROUND(E162*H162,2)</f>
        <v>0</v>
      </c>
      <c r="J162" s="168"/>
      <c r="K162" s="168">
        <f>ROUND(E162*J162,2)</f>
        <v>0</v>
      </c>
      <c r="L162" s="168">
        <v>21</v>
      </c>
      <c r="M162" s="168">
        <f>G162*(1+L162/100)</f>
        <v>0</v>
      </c>
      <c r="N162" s="159">
        <v>6.9000000000000006E-2</v>
      </c>
      <c r="O162" s="159">
        <f>ROUND(E162*N162,5)</f>
        <v>72.864000000000004</v>
      </c>
      <c r="P162" s="159">
        <v>0</v>
      </c>
      <c r="Q162" s="159">
        <f>ROUND(E162*P162,5)</f>
        <v>0</v>
      </c>
      <c r="R162" s="159"/>
      <c r="S162" s="159"/>
      <c r="T162" s="160">
        <v>0.03</v>
      </c>
      <c r="U162" s="159">
        <f>ROUND(E162*T162,2)</f>
        <v>31.68</v>
      </c>
      <c r="V162" s="149"/>
      <c r="W162" s="149"/>
      <c r="X162" s="149"/>
      <c r="Y162" s="149"/>
      <c r="Z162" s="149"/>
      <c r="AA162" s="149"/>
      <c r="AB162" s="149"/>
      <c r="AC162" s="149"/>
      <c r="AD162" s="149"/>
      <c r="AE162" s="149" t="s">
        <v>109</v>
      </c>
      <c r="AF162" s="149"/>
      <c r="AG162" s="149"/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0"/>
      <c r="B163" s="157"/>
      <c r="C163" s="189" t="s">
        <v>284</v>
      </c>
      <c r="D163" s="161"/>
      <c r="E163" s="165">
        <v>1056</v>
      </c>
      <c r="F163" s="168"/>
      <c r="G163" s="168"/>
      <c r="H163" s="168"/>
      <c r="I163" s="168"/>
      <c r="J163" s="168"/>
      <c r="K163" s="168"/>
      <c r="L163" s="168"/>
      <c r="M163" s="168"/>
      <c r="N163" s="159"/>
      <c r="O163" s="159"/>
      <c r="P163" s="159"/>
      <c r="Q163" s="159"/>
      <c r="R163" s="159"/>
      <c r="S163" s="159"/>
      <c r="T163" s="160"/>
      <c r="U163" s="159"/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 t="s">
        <v>111</v>
      </c>
      <c r="AF163" s="149">
        <v>0</v>
      </c>
      <c r="AG163" s="149"/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ht="22.5" outlineLevel="1" x14ac:dyDescent="0.2">
      <c r="A164" s="150">
        <v>52</v>
      </c>
      <c r="B164" s="157" t="s">
        <v>289</v>
      </c>
      <c r="C164" s="188" t="s">
        <v>290</v>
      </c>
      <c r="D164" s="159" t="s">
        <v>139</v>
      </c>
      <c r="E164" s="164">
        <v>1056</v>
      </c>
      <c r="F164" s="167">
        <f>H164+J164</f>
        <v>0</v>
      </c>
      <c r="G164" s="168">
        <f>ROUND(E164*F164,2)</f>
        <v>0</v>
      </c>
      <c r="H164" s="168"/>
      <c r="I164" s="168">
        <f>ROUND(E164*H164,2)</f>
        <v>0</v>
      </c>
      <c r="J164" s="168"/>
      <c r="K164" s="168">
        <f>ROUND(E164*J164,2)</f>
        <v>0</v>
      </c>
      <c r="L164" s="168">
        <v>21</v>
      </c>
      <c r="M164" s="168">
        <f>G164*(1+L164/100)</f>
        <v>0</v>
      </c>
      <c r="N164" s="159">
        <v>0.13800000000000001</v>
      </c>
      <c r="O164" s="159">
        <f>ROUND(E164*N164,5)</f>
        <v>145.72800000000001</v>
      </c>
      <c r="P164" s="159">
        <v>0</v>
      </c>
      <c r="Q164" s="159">
        <f>ROUND(E164*P164,5)</f>
        <v>0</v>
      </c>
      <c r="R164" s="159"/>
      <c r="S164" s="159"/>
      <c r="T164" s="160">
        <v>0.02</v>
      </c>
      <c r="U164" s="159">
        <f>ROUND(E164*T164,2)</f>
        <v>21.12</v>
      </c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 t="s">
        <v>109</v>
      </c>
      <c r="AF164" s="149"/>
      <c r="AG164" s="149"/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0"/>
      <c r="B165" s="157"/>
      <c r="C165" s="189" t="s">
        <v>284</v>
      </c>
      <c r="D165" s="161"/>
      <c r="E165" s="165">
        <v>1056</v>
      </c>
      <c r="F165" s="168"/>
      <c r="G165" s="168"/>
      <c r="H165" s="168"/>
      <c r="I165" s="168"/>
      <c r="J165" s="168"/>
      <c r="K165" s="168"/>
      <c r="L165" s="168"/>
      <c r="M165" s="168"/>
      <c r="N165" s="159"/>
      <c r="O165" s="159"/>
      <c r="P165" s="159"/>
      <c r="Q165" s="159"/>
      <c r="R165" s="159"/>
      <c r="S165" s="159"/>
      <c r="T165" s="160"/>
      <c r="U165" s="159"/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 t="s">
        <v>111</v>
      </c>
      <c r="AF165" s="149">
        <v>0</v>
      </c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0">
        <v>53</v>
      </c>
      <c r="B166" s="157" t="s">
        <v>291</v>
      </c>
      <c r="C166" s="188" t="s">
        <v>292</v>
      </c>
      <c r="D166" s="159" t="s">
        <v>139</v>
      </c>
      <c r="E166" s="164">
        <v>1056</v>
      </c>
      <c r="F166" s="167">
        <f>H166+J166</f>
        <v>0</v>
      </c>
      <c r="G166" s="168">
        <f>ROUND(E166*F166,2)</f>
        <v>0</v>
      </c>
      <c r="H166" s="168"/>
      <c r="I166" s="168">
        <f>ROUND(E166*H166,2)</f>
        <v>0</v>
      </c>
      <c r="J166" s="168"/>
      <c r="K166" s="168">
        <f>ROUND(E166*J166,2)</f>
        <v>0</v>
      </c>
      <c r="L166" s="168">
        <v>21</v>
      </c>
      <c r="M166" s="168">
        <f>G166*(1+L166/100)</f>
        <v>0</v>
      </c>
      <c r="N166" s="159">
        <v>0.19350000000000001</v>
      </c>
      <c r="O166" s="159">
        <f>ROUND(E166*N166,5)</f>
        <v>204.33600000000001</v>
      </c>
      <c r="P166" s="159">
        <v>0</v>
      </c>
      <c r="Q166" s="159">
        <f>ROUND(E166*P166,5)</f>
        <v>0</v>
      </c>
      <c r="R166" s="159"/>
      <c r="S166" s="159"/>
      <c r="T166" s="160">
        <v>2.5999999999999999E-2</v>
      </c>
      <c r="U166" s="159">
        <f>ROUND(E166*T166,2)</f>
        <v>27.46</v>
      </c>
      <c r="V166" s="149"/>
      <c r="W166" s="149"/>
      <c r="X166" s="149"/>
      <c r="Y166" s="149"/>
      <c r="Z166" s="149"/>
      <c r="AA166" s="149"/>
      <c r="AB166" s="149"/>
      <c r="AC166" s="149"/>
      <c r="AD166" s="149"/>
      <c r="AE166" s="149" t="s">
        <v>109</v>
      </c>
      <c r="AF166" s="149"/>
      <c r="AG166" s="149"/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0"/>
      <c r="B167" s="157"/>
      <c r="C167" s="189" t="s">
        <v>284</v>
      </c>
      <c r="D167" s="161"/>
      <c r="E167" s="165">
        <v>1056</v>
      </c>
      <c r="F167" s="168"/>
      <c r="G167" s="168"/>
      <c r="H167" s="168"/>
      <c r="I167" s="168"/>
      <c r="J167" s="168"/>
      <c r="K167" s="168"/>
      <c r="L167" s="168"/>
      <c r="M167" s="168"/>
      <c r="N167" s="159"/>
      <c r="O167" s="159"/>
      <c r="P167" s="159"/>
      <c r="Q167" s="159"/>
      <c r="R167" s="159"/>
      <c r="S167" s="159"/>
      <c r="T167" s="160"/>
      <c r="U167" s="15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 t="s">
        <v>111</v>
      </c>
      <c r="AF167" s="149">
        <v>0</v>
      </c>
      <c r="AG167" s="149"/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outlineLevel="1" x14ac:dyDescent="0.2">
      <c r="A168" s="150">
        <v>54</v>
      </c>
      <c r="B168" s="157" t="s">
        <v>293</v>
      </c>
      <c r="C168" s="188" t="s">
        <v>294</v>
      </c>
      <c r="D168" s="159" t="s">
        <v>139</v>
      </c>
      <c r="E168" s="164">
        <v>1056</v>
      </c>
      <c r="F168" s="167">
        <f>H168+J168</f>
        <v>0</v>
      </c>
      <c r="G168" s="168">
        <f>ROUND(E168*F168,2)</f>
        <v>0</v>
      </c>
      <c r="H168" s="168"/>
      <c r="I168" s="168">
        <f>ROUND(E168*H168,2)</f>
        <v>0</v>
      </c>
      <c r="J168" s="168"/>
      <c r="K168" s="168">
        <f>ROUND(E168*J168,2)</f>
        <v>0</v>
      </c>
      <c r="L168" s="168">
        <v>21</v>
      </c>
      <c r="M168" s="168">
        <f>G168*(1+L168/100)</f>
        <v>0</v>
      </c>
      <c r="N168" s="159">
        <v>0.20699999999999999</v>
      </c>
      <c r="O168" s="159">
        <f>ROUND(E168*N168,5)</f>
        <v>218.59200000000001</v>
      </c>
      <c r="P168" s="159">
        <v>0</v>
      </c>
      <c r="Q168" s="159">
        <f>ROUND(E168*P168,5)</f>
        <v>0</v>
      </c>
      <c r="R168" s="159"/>
      <c r="S168" s="159"/>
      <c r="T168" s="160">
        <v>2.4E-2</v>
      </c>
      <c r="U168" s="159">
        <f>ROUND(E168*T168,2)</f>
        <v>25.34</v>
      </c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 t="s">
        <v>109</v>
      </c>
      <c r="AF168" s="149"/>
      <c r="AG168" s="149"/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0"/>
      <c r="B169" s="157"/>
      <c r="C169" s="189" t="s">
        <v>284</v>
      </c>
      <c r="D169" s="161"/>
      <c r="E169" s="165">
        <v>1056</v>
      </c>
      <c r="F169" s="168"/>
      <c r="G169" s="168"/>
      <c r="H169" s="168"/>
      <c r="I169" s="168"/>
      <c r="J169" s="168"/>
      <c r="K169" s="168"/>
      <c r="L169" s="168"/>
      <c r="M169" s="168"/>
      <c r="N169" s="159"/>
      <c r="O169" s="159"/>
      <c r="P169" s="159"/>
      <c r="Q169" s="159"/>
      <c r="R169" s="159"/>
      <c r="S169" s="159"/>
      <c r="T169" s="160"/>
      <c r="U169" s="15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 t="s">
        <v>111</v>
      </c>
      <c r="AF169" s="149">
        <v>0</v>
      </c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0">
        <v>55</v>
      </c>
      <c r="B170" s="157" t="s">
        <v>295</v>
      </c>
      <c r="C170" s="188" t="s">
        <v>296</v>
      </c>
      <c r="D170" s="159" t="s">
        <v>139</v>
      </c>
      <c r="E170" s="164">
        <v>1056</v>
      </c>
      <c r="F170" s="167">
        <f>H170+J170</f>
        <v>0</v>
      </c>
      <c r="G170" s="168">
        <f>ROUND(E170*F170,2)</f>
        <v>0</v>
      </c>
      <c r="H170" s="168"/>
      <c r="I170" s="168">
        <f>ROUND(E170*H170,2)</f>
        <v>0</v>
      </c>
      <c r="J170" s="168"/>
      <c r="K170" s="168">
        <f>ROUND(E170*J170,2)</f>
        <v>0</v>
      </c>
      <c r="L170" s="168">
        <v>21</v>
      </c>
      <c r="M170" s="168">
        <f>G170*(1+L170/100)</f>
        <v>0</v>
      </c>
      <c r="N170" s="159">
        <v>0</v>
      </c>
      <c r="O170" s="159">
        <f>ROUND(E170*N170,5)</f>
        <v>0</v>
      </c>
      <c r="P170" s="159">
        <v>0</v>
      </c>
      <c r="Q170" s="159">
        <f>ROUND(E170*P170,5)</f>
        <v>0</v>
      </c>
      <c r="R170" s="159"/>
      <c r="S170" s="159"/>
      <c r="T170" s="160">
        <v>9.0999999999999998E-2</v>
      </c>
      <c r="U170" s="159">
        <f>ROUND(E170*T170,2)</f>
        <v>96.1</v>
      </c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 t="s">
        <v>109</v>
      </c>
      <c r="AF170" s="149"/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0"/>
      <c r="B171" s="157"/>
      <c r="C171" s="189" t="s">
        <v>284</v>
      </c>
      <c r="D171" s="161"/>
      <c r="E171" s="165">
        <v>1056</v>
      </c>
      <c r="F171" s="168"/>
      <c r="G171" s="168"/>
      <c r="H171" s="168"/>
      <c r="I171" s="168"/>
      <c r="J171" s="168"/>
      <c r="K171" s="168"/>
      <c r="L171" s="168"/>
      <c r="M171" s="168"/>
      <c r="N171" s="159"/>
      <c r="O171" s="159"/>
      <c r="P171" s="159"/>
      <c r="Q171" s="159"/>
      <c r="R171" s="159"/>
      <c r="S171" s="159"/>
      <c r="T171" s="160"/>
      <c r="U171" s="15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 t="s">
        <v>111</v>
      </c>
      <c r="AF171" s="149">
        <v>0</v>
      </c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0">
        <v>56</v>
      </c>
      <c r="B172" s="157" t="s">
        <v>297</v>
      </c>
      <c r="C172" s="188" t="s">
        <v>298</v>
      </c>
      <c r="D172" s="159" t="s">
        <v>139</v>
      </c>
      <c r="E172" s="164">
        <v>1214.4000000000001</v>
      </c>
      <c r="F172" s="167">
        <f>H172+J172</f>
        <v>0</v>
      </c>
      <c r="G172" s="168">
        <f>ROUND(E172*F172,2)</f>
        <v>0</v>
      </c>
      <c r="H172" s="168"/>
      <c r="I172" s="168">
        <f>ROUND(E172*H172,2)</f>
        <v>0</v>
      </c>
      <c r="J172" s="168"/>
      <c r="K172" s="168">
        <f>ROUND(E172*J172,2)</f>
        <v>0</v>
      </c>
      <c r="L172" s="168">
        <v>21</v>
      </c>
      <c r="M172" s="168">
        <f>G172*(1+L172/100)</f>
        <v>0</v>
      </c>
      <c r="N172" s="159">
        <v>4.0000000000000002E-4</v>
      </c>
      <c r="O172" s="159">
        <f>ROUND(E172*N172,5)</f>
        <v>0.48576000000000003</v>
      </c>
      <c r="P172" s="159">
        <v>0</v>
      </c>
      <c r="Q172" s="159">
        <f>ROUND(E172*P172,5)</f>
        <v>0</v>
      </c>
      <c r="R172" s="159"/>
      <c r="S172" s="159"/>
      <c r="T172" s="160">
        <v>0</v>
      </c>
      <c r="U172" s="159">
        <f>ROUND(E172*T172,2)</f>
        <v>0</v>
      </c>
      <c r="V172" s="149"/>
      <c r="W172" s="149"/>
      <c r="X172" s="149"/>
      <c r="Y172" s="149"/>
      <c r="Z172" s="149"/>
      <c r="AA172" s="149"/>
      <c r="AB172" s="149"/>
      <c r="AC172" s="149"/>
      <c r="AD172" s="149"/>
      <c r="AE172" s="149" t="s">
        <v>268</v>
      </c>
      <c r="AF172" s="149"/>
      <c r="AG172" s="149"/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0"/>
      <c r="B173" s="157"/>
      <c r="C173" s="189" t="s">
        <v>299</v>
      </c>
      <c r="D173" s="161"/>
      <c r="E173" s="165">
        <v>1214.4000000000001</v>
      </c>
      <c r="F173" s="168"/>
      <c r="G173" s="168"/>
      <c r="H173" s="168"/>
      <c r="I173" s="168"/>
      <c r="J173" s="168"/>
      <c r="K173" s="168"/>
      <c r="L173" s="168"/>
      <c r="M173" s="168"/>
      <c r="N173" s="159"/>
      <c r="O173" s="159"/>
      <c r="P173" s="159"/>
      <c r="Q173" s="159"/>
      <c r="R173" s="159"/>
      <c r="S173" s="159"/>
      <c r="T173" s="160"/>
      <c r="U173" s="159"/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 t="s">
        <v>111</v>
      </c>
      <c r="AF173" s="149">
        <v>0</v>
      </c>
      <c r="AG173" s="149"/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x14ac:dyDescent="0.2">
      <c r="A174" s="151" t="s">
        <v>104</v>
      </c>
      <c r="B174" s="158" t="s">
        <v>59</v>
      </c>
      <c r="C174" s="190" t="s">
        <v>60</v>
      </c>
      <c r="D174" s="162"/>
      <c r="E174" s="166"/>
      <c r="F174" s="169"/>
      <c r="G174" s="169">
        <f>SUMIF(AE175:AE185,"&lt;&gt;NOR",G175:G185)</f>
        <v>0</v>
      </c>
      <c r="H174" s="169"/>
      <c r="I174" s="169">
        <f>SUM(I175:I185)</f>
        <v>0</v>
      </c>
      <c r="J174" s="169"/>
      <c r="K174" s="169">
        <f>SUM(K175:K185)</f>
        <v>0</v>
      </c>
      <c r="L174" s="169"/>
      <c r="M174" s="169">
        <f>SUM(M175:M185)</f>
        <v>0</v>
      </c>
      <c r="N174" s="162"/>
      <c r="O174" s="162">
        <f>SUM(O175:O185)</f>
        <v>120.58750000000001</v>
      </c>
      <c r="P174" s="162"/>
      <c r="Q174" s="162">
        <f>SUM(Q175:Q185)</f>
        <v>0</v>
      </c>
      <c r="R174" s="162"/>
      <c r="S174" s="162"/>
      <c r="T174" s="163"/>
      <c r="U174" s="162">
        <f>SUM(U175:U185)</f>
        <v>197.57000000000002</v>
      </c>
      <c r="AE174" t="s">
        <v>105</v>
      </c>
    </row>
    <row r="175" spans="1:60" outlineLevel="1" x14ac:dyDescent="0.2">
      <c r="A175" s="150">
        <v>57</v>
      </c>
      <c r="B175" s="157" t="s">
        <v>300</v>
      </c>
      <c r="C175" s="188" t="s">
        <v>301</v>
      </c>
      <c r="D175" s="159" t="s">
        <v>139</v>
      </c>
      <c r="E175" s="164">
        <v>224</v>
      </c>
      <c r="F175" s="167">
        <f>H175+J175</f>
        <v>0</v>
      </c>
      <c r="G175" s="168">
        <f>ROUND(E175*F175,2)</f>
        <v>0</v>
      </c>
      <c r="H175" s="168"/>
      <c r="I175" s="168">
        <f>ROUND(E175*H175,2)</f>
        <v>0</v>
      </c>
      <c r="J175" s="168"/>
      <c r="K175" s="168">
        <f>ROUND(E175*J175,2)</f>
        <v>0</v>
      </c>
      <c r="L175" s="168">
        <v>21</v>
      </c>
      <c r="M175" s="168">
        <f>G175*(1+L175/100)</f>
        <v>0</v>
      </c>
      <c r="N175" s="159">
        <v>5.5449999999999999E-2</v>
      </c>
      <c r="O175" s="159">
        <f>ROUND(E175*N175,5)</f>
        <v>12.4208</v>
      </c>
      <c r="P175" s="159">
        <v>0</v>
      </c>
      <c r="Q175" s="159">
        <f>ROUND(E175*P175,5)</f>
        <v>0</v>
      </c>
      <c r="R175" s="159"/>
      <c r="S175" s="159"/>
      <c r="T175" s="160">
        <v>0.442</v>
      </c>
      <c r="U175" s="159">
        <f>ROUND(E175*T175,2)</f>
        <v>99.01</v>
      </c>
      <c r="V175" s="149"/>
      <c r="W175" s="149"/>
      <c r="X175" s="149"/>
      <c r="Y175" s="149"/>
      <c r="Z175" s="149"/>
      <c r="AA175" s="149"/>
      <c r="AB175" s="149"/>
      <c r="AC175" s="149"/>
      <c r="AD175" s="149"/>
      <c r="AE175" s="149" t="s">
        <v>109</v>
      </c>
      <c r="AF175" s="149"/>
      <c r="AG175" s="149"/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50"/>
      <c r="B176" s="157"/>
      <c r="C176" s="189" t="s">
        <v>302</v>
      </c>
      <c r="D176" s="161"/>
      <c r="E176" s="165">
        <v>224</v>
      </c>
      <c r="F176" s="168"/>
      <c r="G176" s="168"/>
      <c r="H176" s="168"/>
      <c r="I176" s="168"/>
      <c r="J176" s="168"/>
      <c r="K176" s="168"/>
      <c r="L176" s="168"/>
      <c r="M176" s="168"/>
      <c r="N176" s="159"/>
      <c r="O176" s="159"/>
      <c r="P176" s="159"/>
      <c r="Q176" s="159"/>
      <c r="R176" s="159"/>
      <c r="S176" s="159"/>
      <c r="T176" s="160"/>
      <c r="U176" s="159"/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 t="s">
        <v>111</v>
      </c>
      <c r="AF176" s="149">
        <v>0</v>
      </c>
      <c r="AG176" s="149"/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50">
        <v>58</v>
      </c>
      <c r="B177" s="157" t="s">
        <v>303</v>
      </c>
      <c r="C177" s="188" t="s">
        <v>304</v>
      </c>
      <c r="D177" s="159" t="s">
        <v>139</v>
      </c>
      <c r="E177" s="164">
        <v>232.05</v>
      </c>
      <c r="F177" s="167">
        <f>H177+J177</f>
        <v>0</v>
      </c>
      <c r="G177" s="168">
        <f>ROUND(E177*F177,2)</f>
        <v>0</v>
      </c>
      <c r="H177" s="168"/>
      <c r="I177" s="168">
        <f>ROUND(E177*H177,2)</f>
        <v>0</v>
      </c>
      <c r="J177" s="168"/>
      <c r="K177" s="168">
        <f>ROUND(E177*J177,2)</f>
        <v>0</v>
      </c>
      <c r="L177" s="168">
        <v>21</v>
      </c>
      <c r="M177" s="168">
        <f>G177*(1+L177/100)</f>
        <v>0</v>
      </c>
      <c r="N177" s="159">
        <v>0.13100000000000001</v>
      </c>
      <c r="O177" s="159">
        <f>ROUND(E177*N177,5)</f>
        <v>30.39855</v>
      </c>
      <c r="P177" s="159">
        <v>0</v>
      </c>
      <c r="Q177" s="159">
        <f>ROUND(E177*P177,5)</f>
        <v>0</v>
      </c>
      <c r="R177" s="159"/>
      <c r="S177" s="159"/>
      <c r="T177" s="160">
        <v>0</v>
      </c>
      <c r="U177" s="159">
        <f>ROUND(E177*T177,2)</f>
        <v>0</v>
      </c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 t="s">
        <v>268</v>
      </c>
      <c r="AF177" s="149"/>
      <c r="AG177" s="149"/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0"/>
      <c r="B178" s="157"/>
      <c r="C178" s="250" t="s">
        <v>305</v>
      </c>
      <c r="D178" s="251"/>
      <c r="E178" s="252"/>
      <c r="F178" s="253"/>
      <c r="G178" s="254"/>
      <c r="H178" s="168"/>
      <c r="I178" s="168"/>
      <c r="J178" s="168"/>
      <c r="K178" s="168"/>
      <c r="L178" s="168"/>
      <c r="M178" s="168"/>
      <c r="N178" s="159"/>
      <c r="O178" s="159"/>
      <c r="P178" s="159"/>
      <c r="Q178" s="159"/>
      <c r="R178" s="159"/>
      <c r="S178" s="159"/>
      <c r="T178" s="160"/>
      <c r="U178" s="159"/>
      <c r="V178" s="149"/>
      <c r="W178" s="149"/>
      <c r="X178" s="149"/>
      <c r="Y178" s="149"/>
      <c r="Z178" s="149"/>
      <c r="AA178" s="149"/>
      <c r="AB178" s="149"/>
      <c r="AC178" s="149"/>
      <c r="AD178" s="149"/>
      <c r="AE178" s="149" t="s">
        <v>160</v>
      </c>
      <c r="AF178" s="149"/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52" t="str">
        <f>C178</f>
        <v>Betonová distanční dlažba 200 resp. 170/200 rsp. 170 mm, tl. 60 mm.</v>
      </c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0"/>
      <c r="B179" s="157"/>
      <c r="C179" s="189" t="s">
        <v>306</v>
      </c>
      <c r="D179" s="161"/>
      <c r="E179" s="165">
        <v>232.05</v>
      </c>
      <c r="F179" s="168"/>
      <c r="G179" s="168"/>
      <c r="H179" s="168"/>
      <c r="I179" s="168"/>
      <c r="J179" s="168"/>
      <c r="K179" s="168"/>
      <c r="L179" s="168"/>
      <c r="M179" s="168"/>
      <c r="N179" s="159"/>
      <c r="O179" s="159"/>
      <c r="P179" s="159"/>
      <c r="Q179" s="159"/>
      <c r="R179" s="159"/>
      <c r="S179" s="159"/>
      <c r="T179" s="160"/>
      <c r="U179" s="15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 t="s">
        <v>111</v>
      </c>
      <c r="AF179" s="149">
        <v>0</v>
      </c>
      <c r="AG179" s="149"/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50">
        <v>59</v>
      </c>
      <c r="B180" s="157" t="s">
        <v>307</v>
      </c>
      <c r="C180" s="188" t="s">
        <v>308</v>
      </c>
      <c r="D180" s="159" t="s">
        <v>139</v>
      </c>
      <c r="E180" s="164">
        <v>3.15</v>
      </c>
      <c r="F180" s="167">
        <f>H180+J180</f>
        <v>0</v>
      </c>
      <c r="G180" s="168">
        <f>ROUND(E180*F180,2)</f>
        <v>0</v>
      </c>
      <c r="H180" s="168"/>
      <c r="I180" s="168">
        <f>ROUND(E180*H180,2)</f>
        <v>0</v>
      </c>
      <c r="J180" s="168"/>
      <c r="K180" s="168">
        <f>ROUND(E180*J180,2)</f>
        <v>0</v>
      </c>
      <c r="L180" s="168">
        <v>21</v>
      </c>
      <c r="M180" s="168">
        <f>G180*(1+L180/100)</f>
        <v>0</v>
      </c>
      <c r="N180" s="159">
        <v>0.13150000000000001</v>
      </c>
      <c r="O180" s="159">
        <f>ROUND(E180*N180,5)</f>
        <v>0.41422999999999999</v>
      </c>
      <c r="P180" s="159">
        <v>0</v>
      </c>
      <c r="Q180" s="159">
        <f>ROUND(E180*P180,5)</f>
        <v>0</v>
      </c>
      <c r="R180" s="159"/>
      <c r="S180" s="159"/>
      <c r="T180" s="160">
        <v>0</v>
      </c>
      <c r="U180" s="159">
        <f>ROUND(E180*T180,2)</f>
        <v>0</v>
      </c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 t="s">
        <v>268</v>
      </c>
      <c r="AF180" s="149"/>
      <c r="AG180" s="149"/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0"/>
      <c r="B181" s="157"/>
      <c r="C181" s="189" t="s">
        <v>309</v>
      </c>
      <c r="D181" s="161"/>
      <c r="E181" s="165">
        <v>3.15</v>
      </c>
      <c r="F181" s="168"/>
      <c r="G181" s="168"/>
      <c r="H181" s="168"/>
      <c r="I181" s="168"/>
      <c r="J181" s="168"/>
      <c r="K181" s="168"/>
      <c r="L181" s="168"/>
      <c r="M181" s="168"/>
      <c r="N181" s="159"/>
      <c r="O181" s="159"/>
      <c r="P181" s="159"/>
      <c r="Q181" s="159"/>
      <c r="R181" s="159"/>
      <c r="S181" s="159"/>
      <c r="T181" s="160"/>
      <c r="U181" s="159"/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 t="s">
        <v>111</v>
      </c>
      <c r="AF181" s="149">
        <v>0</v>
      </c>
      <c r="AG181" s="149"/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50">
        <v>60</v>
      </c>
      <c r="B182" s="157" t="s">
        <v>310</v>
      </c>
      <c r="C182" s="188" t="s">
        <v>311</v>
      </c>
      <c r="D182" s="159" t="s">
        <v>178</v>
      </c>
      <c r="E182" s="164">
        <v>224</v>
      </c>
      <c r="F182" s="167">
        <f>H182+J182</f>
        <v>0</v>
      </c>
      <c r="G182" s="168">
        <f>ROUND(E182*F182,2)</f>
        <v>0</v>
      </c>
      <c r="H182" s="168"/>
      <c r="I182" s="168">
        <f>ROUND(E182*H182,2)</f>
        <v>0</v>
      </c>
      <c r="J182" s="168"/>
      <c r="K182" s="168">
        <f>ROUND(E182*J182,2)</f>
        <v>0</v>
      </c>
      <c r="L182" s="168">
        <v>21</v>
      </c>
      <c r="M182" s="168">
        <f>G182*(1+L182/100)</f>
        <v>0</v>
      </c>
      <c r="N182" s="159">
        <v>3.3E-4</v>
      </c>
      <c r="O182" s="159">
        <f>ROUND(E182*N182,5)</f>
        <v>7.392E-2</v>
      </c>
      <c r="P182" s="159">
        <v>0</v>
      </c>
      <c r="Q182" s="159">
        <f>ROUND(E182*P182,5)</f>
        <v>0</v>
      </c>
      <c r="R182" s="159"/>
      <c r="S182" s="159"/>
      <c r="T182" s="160">
        <v>0.41</v>
      </c>
      <c r="U182" s="159">
        <f>ROUND(E182*T182,2)</f>
        <v>91.84</v>
      </c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 t="s">
        <v>109</v>
      </c>
      <c r="AF182" s="149"/>
      <c r="AG182" s="149"/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50"/>
      <c r="B183" s="157"/>
      <c r="C183" s="189" t="s">
        <v>302</v>
      </c>
      <c r="D183" s="161"/>
      <c r="E183" s="165">
        <v>224</v>
      </c>
      <c r="F183" s="168"/>
      <c r="G183" s="168"/>
      <c r="H183" s="168"/>
      <c r="I183" s="168"/>
      <c r="J183" s="168"/>
      <c r="K183" s="168"/>
      <c r="L183" s="168"/>
      <c r="M183" s="168"/>
      <c r="N183" s="159"/>
      <c r="O183" s="159"/>
      <c r="P183" s="159"/>
      <c r="Q183" s="159"/>
      <c r="R183" s="159"/>
      <c r="S183" s="159"/>
      <c r="T183" s="160"/>
      <c r="U183" s="15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 t="s">
        <v>111</v>
      </c>
      <c r="AF183" s="149">
        <v>0</v>
      </c>
      <c r="AG183" s="149"/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22.5" outlineLevel="1" x14ac:dyDescent="0.2">
      <c r="A184" s="150">
        <v>61</v>
      </c>
      <c r="B184" s="157" t="s">
        <v>312</v>
      </c>
      <c r="C184" s="188" t="s">
        <v>313</v>
      </c>
      <c r="D184" s="159" t="s">
        <v>139</v>
      </c>
      <c r="E184" s="164">
        <v>224</v>
      </c>
      <c r="F184" s="167">
        <f>H184+J184</f>
        <v>0</v>
      </c>
      <c r="G184" s="168">
        <f>ROUND(E184*F184,2)</f>
        <v>0</v>
      </c>
      <c r="H184" s="168"/>
      <c r="I184" s="168">
        <f>ROUND(E184*H184,2)</f>
        <v>0</v>
      </c>
      <c r="J184" s="168"/>
      <c r="K184" s="168">
        <f>ROUND(E184*J184,2)</f>
        <v>0</v>
      </c>
      <c r="L184" s="168">
        <v>21</v>
      </c>
      <c r="M184" s="168">
        <f>G184*(1+L184/100)</f>
        <v>0</v>
      </c>
      <c r="N184" s="159">
        <v>0.34499999999999997</v>
      </c>
      <c r="O184" s="159">
        <f>ROUND(E184*N184,5)</f>
        <v>77.28</v>
      </c>
      <c r="P184" s="159">
        <v>0</v>
      </c>
      <c r="Q184" s="159">
        <f>ROUND(E184*P184,5)</f>
        <v>0</v>
      </c>
      <c r="R184" s="159"/>
      <c r="S184" s="159"/>
      <c r="T184" s="160">
        <v>0.03</v>
      </c>
      <c r="U184" s="159">
        <f>ROUND(E184*T184,2)</f>
        <v>6.72</v>
      </c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 t="s">
        <v>109</v>
      </c>
      <c r="AF184" s="149"/>
      <c r="AG184" s="149"/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0"/>
      <c r="B185" s="157"/>
      <c r="C185" s="189" t="s">
        <v>302</v>
      </c>
      <c r="D185" s="161"/>
      <c r="E185" s="165">
        <v>224</v>
      </c>
      <c r="F185" s="168"/>
      <c r="G185" s="168"/>
      <c r="H185" s="168"/>
      <c r="I185" s="168"/>
      <c r="J185" s="168"/>
      <c r="K185" s="168"/>
      <c r="L185" s="168"/>
      <c r="M185" s="168"/>
      <c r="N185" s="159"/>
      <c r="O185" s="159"/>
      <c r="P185" s="159"/>
      <c r="Q185" s="159"/>
      <c r="R185" s="159"/>
      <c r="S185" s="159"/>
      <c r="T185" s="160"/>
      <c r="U185" s="159"/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 t="s">
        <v>111</v>
      </c>
      <c r="AF185" s="149">
        <v>0</v>
      </c>
      <c r="AG185" s="149"/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x14ac:dyDescent="0.2">
      <c r="A186" s="151" t="s">
        <v>104</v>
      </c>
      <c r="B186" s="158" t="s">
        <v>61</v>
      </c>
      <c r="C186" s="190" t="s">
        <v>62</v>
      </c>
      <c r="D186" s="162"/>
      <c r="E186" s="166"/>
      <c r="F186" s="169"/>
      <c r="G186" s="169">
        <f>SUMIF(AE187:AE199,"&lt;&gt;NOR",G187:G199)</f>
        <v>0</v>
      </c>
      <c r="H186" s="169"/>
      <c r="I186" s="169">
        <f>SUM(I187:I199)</f>
        <v>0</v>
      </c>
      <c r="J186" s="169"/>
      <c r="K186" s="169">
        <f>SUM(K187:K199)</f>
        <v>0</v>
      </c>
      <c r="L186" s="169"/>
      <c r="M186" s="169">
        <f>SUM(M187:M199)</f>
        <v>0</v>
      </c>
      <c r="N186" s="162"/>
      <c r="O186" s="162">
        <f>SUM(O187:O199)</f>
        <v>71.822280000000006</v>
      </c>
      <c r="P186" s="162"/>
      <c r="Q186" s="162">
        <f>SUM(Q187:Q199)</f>
        <v>0</v>
      </c>
      <c r="R186" s="162"/>
      <c r="S186" s="162"/>
      <c r="T186" s="163"/>
      <c r="U186" s="162">
        <f>SUM(U187:U199)</f>
        <v>0</v>
      </c>
      <c r="AE186" t="s">
        <v>105</v>
      </c>
    </row>
    <row r="187" spans="1:60" outlineLevel="1" x14ac:dyDescent="0.2">
      <c r="A187" s="150">
        <v>62</v>
      </c>
      <c r="B187" s="157" t="s">
        <v>314</v>
      </c>
      <c r="C187" s="188" t="s">
        <v>315</v>
      </c>
      <c r="D187" s="159" t="s">
        <v>139</v>
      </c>
      <c r="E187" s="164">
        <v>1056</v>
      </c>
      <c r="F187" s="167">
        <f>H187+J187</f>
        <v>0</v>
      </c>
      <c r="G187" s="168">
        <f>ROUND(E187*F187,2)</f>
        <v>0</v>
      </c>
      <c r="H187" s="168"/>
      <c r="I187" s="168">
        <f>ROUND(E187*H187,2)</f>
        <v>0</v>
      </c>
      <c r="J187" s="168"/>
      <c r="K187" s="168">
        <f>ROUND(E187*J187,2)</f>
        <v>0</v>
      </c>
      <c r="L187" s="168">
        <v>21</v>
      </c>
      <c r="M187" s="168">
        <f>G187*(1+L187/100)</f>
        <v>0</v>
      </c>
      <c r="N187" s="159">
        <v>1.2E-2</v>
      </c>
      <c r="O187" s="159">
        <f>ROUND(E187*N187,5)</f>
        <v>12.672000000000001</v>
      </c>
      <c r="P187" s="159">
        <v>0</v>
      </c>
      <c r="Q187" s="159">
        <f>ROUND(E187*P187,5)</f>
        <v>0</v>
      </c>
      <c r="R187" s="159"/>
      <c r="S187" s="159"/>
      <c r="T187" s="160">
        <v>0</v>
      </c>
      <c r="U187" s="159">
        <f>ROUND(E187*T187,2)</f>
        <v>0</v>
      </c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 t="s">
        <v>109</v>
      </c>
      <c r="AF187" s="149"/>
      <c r="AG187" s="149"/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0"/>
      <c r="B188" s="157"/>
      <c r="C188" s="250" t="s">
        <v>316</v>
      </c>
      <c r="D188" s="251"/>
      <c r="E188" s="252"/>
      <c r="F188" s="253"/>
      <c r="G188" s="254"/>
      <c r="H188" s="168"/>
      <c r="I188" s="168"/>
      <c r="J188" s="168"/>
      <c r="K188" s="168"/>
      <c r="L188" s="168"/>
      <c r="M188" s="168"/>
      <c r="N188" s="159"/>
      <c r="O188" s="159"/>
      <c r="P188" s="159"/>
      <c r="Q188" s="159"/>
      <c r="R188" s="159"/>
      <c r="S188" s="159"/>
      <c r="T188" s="160"/>
      <c r="U188" s="159"/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 t="s">
        <v>160</v>
      </c>
      <c r="AF188" s="149"/>
      <c r="AG188" s="149"/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52" t="str">
        <f>C188</f>
        <v>Směs z celoprobarveného EPDM granulátu a PUR pojiva s filtračním průtokem min. 150 mm/h.</v>
      </c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0"/>
      <c r="B189" s="157"/>
      <c r="C189" s="189" t="s">
        <v>284</v>
      </c>
      <c r="D189" s="161"/>
      <c r="E189" s="165">
        <v>1056</v>
      </c>
      <c r="F189" s="168"/>
      <c r="G189" s="168"/>
      <c r="H189" s="168"/>
      <c r="I189" s="168"/>
      <c r="J189" s="168"/>
      <c r="K189" s="168"/>
      <c r="L189" s="168"/>
      <c r="M189" s="168"/>
      <c r="N189" s="159"/>
      <c r="O189" s="159"/>
      <c r="P189" s="159"/>
      <c r="Q189" s="159"/>
      <c r="R189" s="159"/>
      <c r="S189" s="159"/>
      <c r="T189" s="160"/>
      <c r="U189" s="159"/>
      <c r="V189" s="149"/>
      <c r="W189" s="149"/>
      <c r="X189" s="149"/>
      <c r="Y189" s="149"/>
      <c r="Z189" s="149"/>
      <c r="AA189" s="149"/>
      <c r="AB189" s="149"/>
      <c r="AC189" s="149"/>
      <c r="AD189" s="149"/>
      <c r="AE189" s="149" t="s">
        <v>111</v>
      </c>
      <c r="AF189" s="149">
        <v>0</v>
      </c>
      <c r="AG189" s="149"/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50">
        <v>63</v>
      </c>
      <c r="B190" s="157" t="s">
        <v>317</v>
      </c>
      <c r="C190" s="188" t="s">
        <v>318</v>
      </c>
      <c r="D190" s="159" t="s">
        <v>139</v>
      </c>
      <c r="E190" s="164">
        <v>1056</v>
      </c>
      <c r="F190" s="167">
        <f>H190+J190</f>
        <v>0</v>
      </c>
      <c r="G190" s="168">
        <f>ROUND(E190*F190,2)</f>
        <v>0</v>
      </c>
      <c r="H190" s="168"/>
      <c r="I190" s="168">
        <f>ROUND(E190*H190,2)</f>
        <v>0</v>
      </c>
      <c r="J190" s="168"/>
      <c r="K190" s="168">
        <f>ROUND(E190*J190,2)</f>
        <v>0</v>
      </c>
      <c r="L190" s="168">
        <v>21</v>
      </c>
      <c r="M190" s="168">
        <f>G190*(1+L190/100)</f>
        <v>0</v>
      </c>
      <c r="N190" s="159">
        <v>0</v>
      </c>
      <c r="O190" s="159">
        <f>ROUND(E190*N190,5)</f>
        <v>0</v>
      </c>
      <c r="P190" s="159">
        <v>0</v>
      </c>
      <c r="Q190" s="159">
        <f>ROUND(E190*P190,5)</f>
        <v>0</v>
      </c>
      <c r="R190" s="159"/>
      <c r="S190" s="159"/>
      <c r="T190" s="160">
        <v>0</v>
      </c>
      <c r="U190" s="159">
        <f>ROUND(E190*T190,2)</f>
        <v>0</v>
      </c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 t="s">
        <v>109</v>
      </c>
      <c r="AF190" s="149"/>
      <c r="AG190" s="149"/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50"/>
      <c r="B191" s="157"/>
      <c r="C191" s="189" t="s">
        <v>284</v>
      </c>
      <c r="D191" s="161"/>
      <c r="E191" s="165">
        <v>1056</v>
      </c>
      <c r="F191" s="168"/>
      <c r="G191" s="168"/>
      <c r="H191" s="168"/>
      <c r="I191" s="168"/>
      <c r="J191" s="168"/>
      <c r="K191" s="168"/>
      <c r="L191" s="168"/>
      <c r="M191" s="168"/>
      <c r="N191" s="159"/>
      <c r="O191" s="159"/>
      <c r="P191" s="159"/>
      <c r="Q191" s="159"/>
      <c r="R191" s="159"/>
      <c r="S191" s="159"/>
      <c r="T191" s="160"/>
      <c r="U191" s="159"/>
      <c r="V191" s="149"/>
      <c r="W191" s="149"/>
      <c r="X191" s="149"/>
      <c r="Y191" s="149"/>
      <c r="Z191" s="149"/>
      <c r="AA191" s="149"/>
      <c r="AB191" s="149"/>
      <c r="AC191" s="149"/>
      <c r="AD191" s="149"/>
      <c r="AE191" s="149" t="s">
        <v>111</v>
      </c>
      <c r="AF191" s="149">
        <v>0</v>
      </c>
      <c r="AG191" s="149"/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0">
        <v>64</v>
      </c>
      <c r="B192" s="157" t="s">
        <v>319</v>
      </c>
      <c r="C192" s="188" t="s">
        <v>320</v>
      </c>
      <c r="D192" s="159" t="s">
        <v>139</v>
      </c>
      <c r="E192" s="164">
        <v>1056</v>
      </c>
      <c r="F192" s="167">
        <f>H192+J192</f>
        <v>0</v>
      </c>
      <c r="G192" s="168">
        <f>ROUND(E192*F192,2)</f>
        <v>0</v>
      </c>
      <c r="H192" s="168"/>
      <c r="I192" s="168">
        <f>ROUND(E192*H192,2)</f>
        <v>0</v>
      </c>
      <c r="J192" s="168"/>
      <c r="K192" s="168">
        <f>ROUND(E192*J192,2)</f>
        <v>0</v>
      </c>
      <c r="L192" s="168">
        <v>21</v>
      </c>
      <c r="M192" s="168">
        <f>G192*(1+L192/100)</f>
        <v>0</v>
      </c>
      <c r="N192" s="159">
        <v>5.6000000000000001E-2</v>
      </c>
      <c r="O192" s="159">
        <f>ROUND(E192*N192,5)</f>
        <v>59.136000000000003</v>
      </c>
      <c r="P192" s="159">
        <v>0</v>
      </c>
      <c r="Q192" s="159">
        <f>ROUND(E192*P192,5)</f>
        <v>0</v>
      </c>
      <c r="R192" s="159"/>
      <c r="S192" s="159"/>
      <c r="T192" s="160">
        <v>0</v>
      </c>
      <c r="U192" s="159">
        <f>ROUND(E192*T192,2)</f>
        <v>0</v>
      </c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 t="s">
        <v>109</v>
      </c>
      <c r="AF192" s="149"/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ht="22.5" outlineLevel="1" x14ac:dyDescent="0.2">
      <c r="A193" s="150"/>
      <c r="B193" s="157"/>
      <c r="C193" s="250" t="s">
        <v>321</v>
      </c>
      <c r="D193" s="251"/>
      <c r="E193" s="252"/>
      <c r="F193" s="253"/>
      <c r="G193" s="254"/>
      <c r="H193" s="168"/>
      <c r="I193" s="168"/>
      <c r="J193" s="168"/>
      <c r="K193" s="168"/>
      <c r="L193" s="168"/>
      <c r="M193" s="168"/>
      <c r="N193" s="159"/>
      <c r="O193" s="159"/>
      <c r="P193" s="159"/>
      <c r="Q193" s="159"/>
      <c r="R193" s="159"/>
      <c r="S193" s="159"/>
      <c r="T193" s="160"/>
      <c r="U193" s="159"/>
      <c r="V193" s="149"/>
      <c r="W193" s="149"/>
      <c r="X193" s="149"/>
      <c r="Y193" s="149"/>
      <c r="Z193" s="149"/>
      <c r="AA193" s="149"/>
      <c r="AB193" s="149"/>
      <c r="AC193" s="149"/>
      <c r="AD193" s="149"/>
      <c r="AE193" s="149" t="s">
        <v>160</v>
      </c>
      <c r="AF193" s="149"/>
      <c r="AG193" s="149"/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52" t="str">
        <f>C193</f>
        <v>Směs kameniva fr. 3-8 mm, SBR pryžového granulátu fr. 2-4 mm a PUR pojiva s příčnou pevností v tahu větší než 0,2 MPa a filtračním průtokem větším než 1 cm/s.</v>
      </c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50"/>
      <c r="B194" s="157"/>
      <c r="C194" s="189" t="s">
        <v>284</v>
      </c>
      <c r="D194" s="161"/>
      <c r="E194" s="165">
        <v>1056</v>
      </c>
      <c r="F194" s="168"/>
      <c r="G194" s="168"/>
      <c r="H194" s="168"/>
      <c r="I194" s="168"/>
      <c r="J194" s="168"/>
      <c r="K194" s="168"/>
      <c r="L194" s="168"/>
      <c r="M194" s="168"/>
      <c r="N194" s="159"/>
      <c r="O194" s="159"/>
      <c r="P194" s="159"/>
      <c r="Q194" s="159"/>
      <c r="R194" s="159"/>
      <c r="S194" s="159"/>
      <c r="T194" s="160"/>
      <c r="U194" s="15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 t="s">
        <v>111</v>
      </c>
      <c r="AF194" s="149">
        <v>0</v>
      </c>
      <c r="AG194" s="149"/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ht="22.5" outlineLevel="1" x14ac:dyDescent="0.2">
      <c r="A195" s="150">
        <v>65</v>
      </c>
      <c r="B195" s="157" t="s">
        <v>322</v>
      </c>
      <c r="C195" s="188" t="s">
        <v>323</v>
      </c>
      <c r="D195" s="159" t="s">
        <v>178</v>
      </c>
      <c r="E195" s="164">
        <v>714</v>
      </c>
      <c r="F195" s="167">
        <f>H195+J195</f>
        <v>0</v>
      </c>
      <c r="G195" s="168">
        <f>ROUND(E195*F195,2)</f>
        <v>0</v>
      </c>
      <c r="H195" s="168"/>
      <c r="I195" s="168">
        <f>ROUND(E195*H195,2)</f>
        <v>0</v>
      </c>
      <c r="J195" s="168"/>
      <c r="K195" s="168">
        <f>ROUND(E195*J195,2)</f>
        <v>0</v>
      </c>
      <c r="L195" s="168">
        <v>21</v>
      </c>
      <c r="M195" s="168">
        <f>G195*(1+L195/100)</f>
        <v>0</v>
      </c>
      <c r="N195" s="159">
        <v>2.0000000000000002E-5</v>
      </c>
      <c r="O195" s="159">
        <f>ROUND(E195*N195,5)</f>
        <v>1.4279999999999999E-2</v>
      </c>
      <c r="P195" s="159">
        <v>0</v>
      </c>
      <c r="Q195" s="159">
        <f>ROUND(E195*P195,5)</f>
        <v>0</v>
      </c>
      <c r="R195" s="159"/>
      <c r="S195" s="159"/>
      <c r="T195" s="160">
        <v>0</v>
      </c>
      <c r="U195" s="159">
        <f>ROUND(E195*T195,2)</f>
        <v>0</v>
      </c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 t="s">
        <v>109</v>
      </c>
      <c r="AF195" s="149"/>
      <c r="AG195" s="149"/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0"/>
      <c r="B196" s="157"/>
      <c r="C196" s="189" t="s">
        <v>324</v>
      </c>
      <c r="D196" s="161"/>
      <c r="E196" s="165">
        <v>385.6</v>
      </c>
      <c r="F196" s="168"/>
      <c r="G196" s="168"/>
      <c r="H196" s="168"/>
      <c r="I196" s="168"/>
      <c r="J196" s="168"/>
      <c r="K196" s="168"/>
      <c r="L196" s="168"/>
      <c r="M196" s="168"/>
      <c r="N196" s="159"/>
      <c r="O196" s="159"/>
      <c r="P196" s="159"/>
      <c r="Q196" s="159"/>
      <c r="R196" s="159"/>
      <c r="S196" s="159"/>
      <c r="T196" s="160"/>
      <c r="U196" s="159"/>
      <c r="V196" s="149"/>
      <c r="W196" s="149"/>
      <c r="X196" s="149"/>
      <c r="Y196" s="149"/>
      <c r="Z196" s="149"/>
      <c r="AA196" s="149"/>
      <c r="AB196" s="149"/>
      <c r="AC196" s="149"/>
      <c r="AD196" s="149"/>
      <c r="AE196" s="149" t="s">
        <v>111</v>
      </c>
      <c r="AF196" s="149">
        <v>0</v>
      </c>
      <c r="AG196" s="149"/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50"/>
      <c r="B197" s="157"/>
      <c r="C197" s="189" t="s">
        <v>325</v>
      </c>
      <c r="D197" s="161"/>
      <c r="E197" s="165">
        <v>65.599999999999994</v>
      </c>
      <c r="F197" s="168"/>
      <c r="G197" s="168"/>
      <c r="H197" s="168"/>
      <c r="I197" s="168"/>
      <c r="J197" s="168"/>
      <c r="K197" s="168"/>
      <c r="L197" s="168"/>
      <c r="M197" s="168"/>
      <c r="N197" s="159"/>
      <c r="O197" s="159"/>
      <c r="P197" s="159"/>
      <c r="Q197" s="159"/>
      <c r="R197" s="159"/>
      <c r="S197" s="159"/>
      <c r="T197" s="160"/>
      <c r="U197" s="159"/>
      <c r="V197" s="149"/>
      <c r="W197" s="149"/>
      <c r="X197" s="149"/>
      <c r="Y197" s="149"/>
      <c r="Z197" s="149"/>
      <c r="AA197" s="149"/>
      <c r="AB197" s="149"/>
      <c r="AC197" s="149"/>
      <c r="AD197" s="149"/>
      <c r="AE197" s="149" t="s">
        <v>111</v>
      </c>
      <c r="AF197" s="149">
        <v>0</v>
      </c>
      <c r="AG197" s="149"/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50"/>
      <c r="B198" s="157"/>
      <c r="C198" s="189" t="s">
        <v>326</v>
      </c>
      <c r="D198" s="161"/>
      <c r="E198" s="165">
        <v>212</v>
      </c>
      <c r="F198" s="168"/>
      <c r="G198" s="168"/>
      <c r="H198" s="168"/>
      <c r="I198" s="168"/>
      <c r="J198" s="168"/>
      <c r="K198" s="168"/>
      <c r="L198" s="168"/>
      <c r="M198" s="168"/>
      <c r="N198" s="159"/>
      <c r="O198" s="159"/>
      <c r="P198" s="159"/>
      <c r="Q198" s="159"/>
      <c r="R198" s="159"/>
      <c r="S198" s="159"/>
      <c r="T198" s="160"/>
      <c r="U198" s="159"/>
      <c r="V198" s="149"/>
      <c r="W198" s="149"/>
      <c r="X198" s="149"/>
      <c r="Y198" s="149"/>
      <c r="Z198" s="149"/>
      <c r="AA198" s="149"/>
      <c r="AB198" s="149"/>
      <c r="AC198" s="149"/>
      <c r="AD198" s="149"/>
      <c r="AE198" s="149" t="s">
        <v>111</v>
      </c>
      <c r="AF198" s="149">
        <v>0</v>
      </c>
      <c r="AG198" s="149"/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50"/>
      <c r="B199" s="157"/>
      <c r="C199" s="189" t="s">
        <v>327</v>
      </c>
      <c r="D199" s="161"/>
      <c r="E199" s="165">
        <v>50.8</v>
      </c>
      <c r="F199" s="168"/>
      <c r="G199" s="168"/>
      <c r="H199" s="168"/>
      <c r="I199" s="168"/>
      <c r="J199" s="168"/>
      <c r="K199" s="168"/>
      <c r="L199" s="168"/>
      <c r="M199" s="168"/>
      <c r="N199" s="159"/>
      <c r="O199" s="159"/>
      <c r="P199" s="159"/>
      <c r="Q199" s="159"/>
      <c r="R199" s="159"/>
      <c r="S199" s="159"/>
      <c r="T199" s="160"/>
      <c r="U199" s="159"/>
      <c r="V199" s="149"/>
      <c r="W199" s="149"/>
      <c r="X199" s="149"/>
      <c r="Y199" s="149"/>
      <c r="Z199" s="149"/>
      <c r="AA199" s="149"/>
      <c r="AB199" s="149"/>
      <c r="AC199" s="149"/>
      <c r="AD199" s="149"/>
      <c r="AE199" s="149" t="s">
        <v>111</v>
      </c>
      <c r="AF199" s="149">
        <v>0</v>
      </c>
      <c r="AG199" s="149"/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x14ac:dyDescent="0.2">
      <c r="A200" s="151" t="s">
        <v>104</v>
      </c>
      <c r="B200" s="158" t="s">
        <v>63</v>
      </c>
      <c r="C200" s="190" t="s">
        <v>64</v>
      </c>
      <c r="D200" s="162"/>
      <c r="E200" s="166"/>
      <c r="F200" s="169"/>
      <c r="G200" s="169">
        <f>SUMIF(AE201:AE221,"&lt;&gt;NOR",G201:G221)</f>
        <v>0</v>
      </c>
      <c r="H200" s="169"/>
      <c r="I200" s="169">
        <f>SUM(I201:I221)</f>
        <v>0</v>
      </c>
      <c r="J200" s="169"/>
      <c r="K200" s="169">
        <f>SUM(K201:K221)</f>
        <v>0</v>
      </c>
      <c r="L200" s="169"/>
      <c r="M200" s="169">
        <f>SUM(M201:M221)</f>
        <v>0</v>
      </c>
      <c r="N200" s="162"/>
      <c r="O200" s="162">
        <f>SUM(O201:O221)</f>
        <v>0.80500000000000005</v>
      </c>
      <c r="P200" s="162"/>
      <c r="Q200" s="162">
        <f>SUM(Q201:Q221)</f>
        <v>0</v>
      </c>
      <c r="R200" s="162"/>
      <c r="S200" s="162"/>
      <c r="T200" s="163"/>
      <c r="U200" s="162">
        <f>SUM(U201:U221)</f>
        <v>0</v>
      </c>
      <c r="AE200" t="s">
        <v>105</v>
      </c>
    </row>
    <row r="201" spans="1:60" ht="22.5" outlineLevel="1" x14ac:dyDescent="0.2">
      <c r="A201" s="150">
        <v>66</v>
      </c>
      <c r="B201" s="157" t="s">
        <v>328</v>
      </c>
      <c r="C201" s="188" t="s">
        <v>329</v>
      </c>
      <c r="D201" s="159" t="s">
        <v>330</v>
      </c>
      <c r="E201" s="164">
        <v>1</v>
      </c>
      <c r="F201" s="167">
        <f>H201+J201</f>
        <v>0</v>
      </c>
      <c r="G201" s="168">
        <f>ROUND(E201*F201,2)</f>
        <v>0</v>
      </c>
      <c r="H201" s="168"/>
      <c r="I201" s="168">
        <f>ROUND(E201*H201,2)</f>
        <v>0</v>
      </c>
      <c r="J201" s="168"/>
      <c r="K201" s="168">
        <f>ROUND(E201*J201,2)</f>
        <v>0</v>
      </c>
      <c r="L201" s="168">
        <v>21</v>
      </c>
      <c r="M201" s="168">
        <f>G201*(1+L201/100)</f>
        <v>0</v>
      </c>
      <c r="N201" s="159">
        <v>1.6E-2</v>
      </c>
      <c r="O201" s="159">
        <f>ROUND(E201*N201,5)</f>
        <v>1.6E-2</v>
      </c>
      <c r="P201" s="159">
        <v>0</v>
      </c>
      <c r="Q201" s="159">
        <f>ROUND(E201*P201,5)</f>
        <v>0</v>
      </c>
      <c r="R201" s="159"/>
      <c r="S201" s="159"/>
      <c r="T201" s="160">
        <v>0</v>
      </c>
      <c r="U201" s="159">
        <f>ROUND(E201*T201,2)</f>
        <v>0</v>
      </c>
      <c r="V201" s="149"/>
      <c r="W201" s="149"/>
      <c r="X201" s="149"/>
      <c r="Y201" s="149"/>
      <c r="Z201" s="149"/>
      <c r="AA201" s="149"/>
      <c r="AB201" s="149"/>
      <c r="AC201" s="149"/>
      <c r="AD201" s="149"/>
      <c r="AE201" s="149" t="s">
        <v>268</v>
      </c>
      <c r="AF201" s="149"/>
      <c r="AG201" s="149"/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50"/>
      <c r="B202" s="157"/>
      <c r="C202" s="189" t="s">
        <v>49</v>
      </c>
      <c r="D202" s="161"/>
      <c r="E202" s="165">
        <v>1</v>
      </c>
      <c r="F202" s="168"/>
      <c r="G202" s="168"/>
      <c r="H202" s="168"/>
      <c r="I202" s="168"/>
      <c r="J202" s="168"/>
      <c r="K202" s="168"/>
      <c r="L202" s="168"/>
      <c r="M202" s="168"/>
      <c r="N202" s="159"/>
      <c r="O202" s="159"/>
      <c r="P202" s="159"/>
      <c r="Q202" s="159"/>
      <c r="R202" s="159"/>
      <c r="S202" s="159"/>
      <c r="T202" s="160"/>
      <c r="U202" s="159"/>
      <c r="V202" s="149"/>
      <c r="W202" s="149"/>
      <c r="X202" s="149"/>
      <c r="Y202" s="149"/>
      <c r="Z202" s="149"/>
      <c r="AA202" s="149"/>
      <c r="AB202" s="149"/>
      <c r="AC202" s="149"/>
      <c r="AD202" s="149"/>
      <c r="AE202" s="149" t="s">
        <v>111</v>
      </c>
      <c r="AF202" s="149">
        <v>0</v>
      </c>
      <c r="AG202" s="149"/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ht="22.5" outlineLevel="1" x14ac:dyDescent="0.2">
      <c r="A203" s="150">
        <v>67</v>
      </c>
      <c r="B203" s="157" t="s">
        <v>331</v>
      </c>
      <c r="C203" s="188" t="s">
        <v>332</v>
      </c>
      <c r="D203" s="159" t="s">
        <v>330</v>
      </c>
      <c r="E203" s="164">
        <v>2</v>
      </c>
      <c r="F203" s="167">
        <f>H203+J203</f>
        <v>0</v>
      </c>
      <c r="G203" s="168">
        <f>ROUND(E203*F203,2)</f>
        <v>0</v>
      </c>
      <c r="H203" s="168"/>
      <c r="I203" s="168">
        <f>ROUND(E203*H203,2)</f>
        <v>0</v>
      </c>
      <c r="J203" s="168"/>
      <c r="K203" s="168">
        <f>ROUND(E203*J203,2)</f>
        <v>0</v>
      </c>
      <c r="L203" s="168">
        <v>21</v>
      </c>
      <c r="M203" s="168">
        <f>G203*(1+L203/100)</f>
        <v>0</v>
      </c>
      <c r="N203" s="159">
        <v>4.5999999999999999E-2</v>
      </c>
      <c r="O203" s="159">
        <f>ROUND(E203*N203,5)</f>
        <v>9.1999999999999998E-2</v>
      </c>
      <c r="P203" s="159">
        <v>0</v>
      </c>
      <c r="Q203" s="159">
        <f>ROUND(E203*P203,5)</f>
        <v>0</v>
      </c>
      <c r="R203" s="159"/>
      <c r="S203" s="159"/>
      <c r="T203" s="160">
        <v>0</v>
      </c>
      <c r="U203" s="159">
        <f>ROUND(E203*T203,2)</f>
        <v>0</v>
      </c>
      <c r="V203" s="149"/>
      <c r="W203" s="149"/>
      <c r="X203" s="149"/>
      <c r="Y203" s="149"/>
      <c r="Z203" s="149"/>
      <c r="AA203" s="149"/>
      <c r="AB203" s="149"/>
      <c r="AC203" s="149"/>
      <c r="AD203" s="149"/>
      <c r="AE203" s="149" t="s">
        <v>268</v>
      </c>
      <c r="AF203" s="149"/>
      <c r="AG203" s="149"/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0"/>
      <c r="B204" s="157"/>
      <c r="C204" s="189" t="s">
        <v>53</v>
      </c>
      <c r="D204" s="161"/>
      <c r="E204" s="165">
        <v>2</v>
      </c>
      <c r="F204" s="168"/>
      <c r="G204" s="168"/>
      <c r="H204" s="168"/>
      <c r="I204" s="168"/>
      <c r="J204" s="168"/>
      <c r="K204" s="168"/>
      <c r="L204" s="168"/>
      <c r="M204" s="168"/>
      <c r="N204" s="159"/>
      <c r="O204" s="159"/>
      <c r="P204" s="159"/>
      <c r="Q204" s="159"/>
      <c r="R204" s="159"/>
      <c r="S204" s="159"/>
      <c r="T204" s="160"/>
      <c r="U204" s="159"/>
      <c r="V204" s="149"/>
      <c r="W204" s="149"/>
      <c r="X204" s="149"/>
      <c r="Y204" s="149"/>
      <c r="Z204" s="149"/>
      <c r="AA204" s="149"/>
      <c r="AB204" s="149"/>
      <c r="AC204" s="149"/>
      <c r="AD204" s="149"/>
      <c r="AE204" s="149" t="s">
        <v>111</v>
      </c>
      <c r="AF204" s="149">
        <v>0</v>
      </c>
      <c r="AG204" s="149"/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ht="22.5" outlineLevel="1" x14ac:dyDescent="0.2">
      <c r="A205" s="150">
        <v>68</v>
      </c>
      <c r="B205" s="157" t="s">
        <v>333</v>
      </c>
      <c r="C205" s="188" t="s">
        <v>334</v>
      </c>
      <c r="D205" s="159" t="s">
        <v>167</v>
      </c>
      <c r="E205" s="164">
        <v>2</v>
      </c>
      <c r="F205" s="167">
        <f>H205+J205</f>
        <v>0</v>
      </c>
      <c r="G205" s="168">
        <f>ROUND(E205*F205,2)</f>
        <v>0</v>
      </c>
      <c r="H205" s="168"/>
      <c r="I205" s="168">
        <f>ROUND(E205*H205,2)</f>
        <v>0</v>
      </c>
      <c r="J205" s="168"/>
      <c r="K205" s="168">
        <f>ROUND(E205*J205,2)</f>
        <v>0</v>
      </c>
      <c r="L205" s="168">
        <v>21</v>
      </c>
      <c r="M205" s="168">
        <f>G205*(1+L205/100)</f>
        <v>0</v>
      </c>
      <c r="N205" s="159">
        <v>3.5999999999999997E-2</v>
      </c>
      <c r="O205" s="159">
        <f>ROUND(E205*N205,5)</f>
        <v>7.1999999999999995E-2</v>
      </c>
      <c r="P205" s="159">
        <v>0</v>
      </c>
      <c r="Q205" s="159">
        <f>ROUND(E205*P205,5)</f>
        <v>0</v>
      </c>
      <c r="R205" s="159"/>
      <c r="S205" s="159"/>
      <c r="T205" s="160">
        <v>0</v>
      </c>
      <c r="U205" s="159">
        <f>ROUND(E205*T205,2)</f>
        <v>0</v>
      </c>
      <c r="V205" s="149"/>
      <c r="W205" s="149"/>
      <c r="X205" s="149"/>
      <c r="Y205" s="149"/>
      <c r="Z205" s="149"/>
      <c r="AA205" s="149"/>
      <c r="AB205" s="149"/>
      <c r="AC205" s="149"/>
      <c r="AD205" s="149"/>
      <c r="AE205" s="149" t="s">
        <v>268</v>
      </c>
      <c r="AF205" s="149"/>
      <c r="AG205" s="149"/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50"/>
      <c r="B206" s="157"/>
      <c r="C206" s="250" t="s">
        <v>335</v>
      </c>
      <c r="D206" s="251"/>
      <c r="E206" s="252"/>
      <c r="F206" s="253"/>
      <c r="G206" s="254"/>
      <c r="H206" s="168"/>
      <c r="I206" s="168"/>
      <c r="J206" s="168"/>
      <c r="K206" s="168"/>
      <c r="L206" s="168"/>
      <c r="M206" s="168"/>
      <c r="N206" s="159"/>
      <c r="O206" s="159"/>
      <c r="P206" s="159"/>
      <c r="Q206" s="159"/>
      <c r="R206" s="159"/>
      <c r="S206" s="159"/>
      <c r="T206" s="160"/>
      <c r="U206" s="159"/>
      <c r="V206" s="149"/>
      <c r="W206" s="149"/>
      <c r="X206" s="149"/>
      <c r="Y206" s="149"/>
      <c r="Z206" s="149"/>
      <c r="AA206" s="149"/>
      <c r="AB206" s="149"/>
      <c r="AC206" s="149"/>
      <c r="AD206" s="149"/>
      <c r="AE206" s="149" t="s">
        <v>160</v>
      </c>
      <c r="AF206" s="149"/>
      <c r="AG206" s="149"/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52" t="str">
        <f>C206</f>
        <v>V brance použita speciální síť s klipy.</v>
      </c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50"/>
      <c r="B207" s="157"/>
      <c r="C207" s="189" t="s">
        <v>53</v>
      </c>
      <c r="D207" s="161"/>
      <c r="E207" s="165">
        <v>2</v>
      </c>
      <c r="F207" s="168"/>
      <c r="G207" s="168"/>
      <c r="H207" s="168"/>
      <c r="I207" s="168"/>
      <c r="J207" s="168"/>
      <c r="K207" s="168"/>
      <c r="L207" s="168"/>
      <c r="M207" s="168"/>
      <c r="N207" s="159"/>
      <c r="O207" s="159"/>
      <c r="P207" s="159"/>
      <c r="Q207" s="159"/>
      <c r="R207" s="159"/>
      <c r="S207" s="159"/>
      <c r="T207" s="160"/>
      <c r="U207" s="159"/>
      <c r="V207" s="149"/>
      <c r="W207" s="149"/>
      <c r="X207" s="149"/>
      <c r="Y207" s="149"/>
      <c r="Z207" s="149"/>
      <c r="AA207" s="149"/>
      <c r="AB207" s="149"/>
      <c r="AC207" s="149"/>
      <c r="AD207" s="149"/>
      <c r="AE207" s="149" t="s">
        <v>111</v>
      </c>
      <c r="AF207" s="149">
        <v>0</v>
      </c>
      <c r="AG207" s="149"/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ht="22.5" outlineLevel="1" x14ac:dyDescent="0.2">
      <c r="A208" s="150">
        <v>69</v>
      </c>
      <c r="B208" s="157" t="s">
        <v>336</v>
      </c>
      <c r="C208" s="188" t="s">
        <v>337</v>
      </c>
      <c r="D208" s="159" t="s">
        <v>167</v>
      </c>
      <c r="E208" s="164">
        <v>4</v>
      </c>
      <c r="F208" s="167">
        <f>H208+J208</f>
        <v>0</v>
      </c>
      <c r="G208" s="168">
        <f>ROUND(E208*F208,2)</f>
        <v>0</v>
      </c>
      <c r="H208" s="168"/>
      <c r="I208" s="168">
        <f>ROUND(E208*H208,2)</f>
        <v>0</v>
      </c>
      <c r="J208" s="168"/>
      <c r="K208" s="168">
        <f>ROUND(E208*J208,2)</f>
        <v>0</v>
      </c>
      <c r="L208" s="168">
        <v>21</v>
      </c>
      <c r="M208" s="168">
        <f>G208*(1+L208/100)</f>
        <v>0</v>
      </c>
      <c r="N208" s="159">
        <v>6.6000000000000003E-2</v>
      </c>
      <c r="O208" s="159">
        <f>ROUND(E208*N208,5)</f>
        <v>0.26400000000000001</v>
      </c>
      <c r="P208" s="159">
        <v>0</v>
      </c>
      <c r="Q208" s="159">
        <f>ROUND(E208*P208,5)</f>
        <v>0</v>
      </c>
      <c r="R208" s="159"/>
      <c r="S208" s="159"/>
      <c r="T208" s="160">
        <v>0</v>
      </c>
      <c r="U208" s="159">
        <f>ROUND(E208*T208,2)</f>
        <v>0</v>
      </c>
      <c r="V208" s="149"/>
      <c r="W208" s="149"/>
      <c r="X208" s="149"/>
      <c r="Y208" s="149"/>
      <c r="Z208" s="149"/>
      <c r="AA208" s="149"/>
      <c r="AB208" s="149"/>
      <c r="AC208" s="149"/>
      <c r="AD208" s="149"/>
      <c r="AE208" s="149" t="s">
        <v>268</v>
      </c>
      <c r="AF208" s="149"/>
      <c r="AG208" s="149"/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0"/>
      <c r="B209" s="157"/>
      <c r="C209" s="250" t="s">
        <v>338</v>
      </c>
      <c r="D209" s="251"/>
      <c r="E209" s="252"/>
      <c r="F209" s="253"/>
      <c r="G209" s="254"/>
      <c r="H209" s="168"/>
      <c r="I209" s="168"/>
      <c r="J209" s="168"/>
      <c r="K209" s="168"/>
      <c r="L209" s="168"/>
      <c r="M209" s="168"/>
      <c r="N209" s="159"/>
      <c r="O209" s="159"/>
      <c r="P209" s="159"/>
      <c r="Q209" s="159"/>
      <c r="R209" s="159"/>
      <c r="S209" s="159"/>
      <c r="T209" s="160"/>
      <c r="U209" s="159"/>
      <c r="V209" s="149"/>
      <c r="W209" s="149"/>
      <c r="X209" s="149"/>
      <c r="Y209" s="149"/>
      <c r="Z209" s="149"/>
      <c r="AA209" s="149"/>
      <c r="AB209" s="149"/>
      <c r="AC209" s="149"/>
      <c r="AD209" s="149"/>
      <c r="AE209" s="149" t="s">
        <v>160</v>
      </c>
      <c r="AF209" s="149"/>
      <c r="AG209" s="149"/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52" t="str">
        <f>C209</f>
        <v>S odrazovou deskou a řetízkovou síťkou.</v>
      </c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50"/>
      <c r="B210" s="157"/>
      <c r="C210" s="189" t="s">
        <v>339</v>
      </c>
      <c r="D210" s="161"/>
      <c r="E210" s="165">
        <v>4</v>
      </c>
      <c r="F210" s="168"/>
      <c r="G210" s="168"/>
      <c r="H210" s="168"/>
      <c r="I210" s="168"/>
      <c r="J210" s="168"/>
      <c r="K210" s="168"/>
      <c r="L210" s="168"/>
      <c r="M210" s="168"/>
      <c r="N210" s="159"/>
      <c r="O210" s="159"/>
      <c r="P210" s="159"/>
      <c r="Q210" s="159"/>
      <c r="R210" s="159"/>
      <c r="S210" s="159"/>
      <c r="T210" s="160"/>
      <c r="U210" s="159"/>
      <c r="V210" s="149"/>
      <c r="W210" s="149"/>
      <c r="X210" s="149"/>
      <c r="Y210" s="149"/>
      <c r="Z210" s="149"/>
      <c r="AA210" s="149"/>
      <c r="AB210" s="149"/>
      <c r="AC210" s="149"/>
      <c r="AD210" s="149"/>
      <c r="AE210" s="149" t="s">
        <v>111</v>
      </c>
      <c r="AF210" s="149">
        <v>0</v>
      </c>
      <c r="AG210" s="149"/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ht="22.5" outlineLevel="1" x14ac:dyDescent="0.2">
      <c r="A211" s="150">
        <v>70</v>
      </c>
      <c r="B211" s="157" t="s">
        <v>340</v>
      </c>
      <c r="C211" s="188" t="s">
        <v>341</v>
      </c>
      <c r="D211" s="159" t="s">
        <v>167</v>
      </c>
      <c r="E211" s="164">
        <v>2</v>
      </c>
      <c r="F211" s="167">
        <f>H211+J211</f>
        <v>0</v>
      </c>
      <c r="G211" s="168">
        <f>ROUND(E211*F211,2)</f>
        <v>0</v>
      </c>
      <c r="H211" s="168"/>
      <c r="I211" s="168">
        <f>ROUND(E211*H211,2)</f>
        <v>0</v>
      </c>
      <c r="J211" s="168"/>
      <c r="K211" s="168">
        <f>ROUND(E211*J211,2)</f>
        <v>0</v>
      </c>
      <c r="L211" s="168">
        <v>21</v>
      </c>
      <c r="M211" s="168">
        <f>G211*(1+L211/100)</f>
        <v>0</v>
      </c>
      <c r="N211" s="159">
        <v>0</v>
      </c>
      <c r="O211" s="159">
        <f>ROUND(E211*N211,5)</f>
        <v>0</v>
      </c>
      <c r="P211" s="159">
        <v>0</v>
      </c>
      <c r="Q211" s="159">
        <f>ROUND(E211*P211,5)</f>
        <v>0</v>
      </c>
      <c r="R211" s="159"/>
      <c r="S211" s="159"/>
      <c r="T211" s="160">
        <v>0</v>
      </c>
      <c r="U211" s="159">
        <f>ROUND(E211*T211,2)</f>
        <v>0</v>
      </c>
      <c r="V211" s="149"/>
      <c r="W211" s="149"/>
      <c r="X211" s="149"/>
      <c r="Y211" s="149"/>
      <c r="Z211" s="149"/>
      <c r="AA211" s="149"/>
      <c r="AB211" s="149"/>
      <c r="AC211" s="149"/>
      <c r="AD211" s="149"/>
      <c r="AE211" s="149" t="s">
        <v>109</v>
      </c>
      <c r="AF211" s="149"/>
      <c r="AG211" s="149"/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50"/>
      <c r="B212" s="157"/>
      <c r="C212" s="189" t="s">
        <v>53</v>
      </c>
      <c r="D212" s="161"/>
      <c r="E212" s="165">
        <v>2</v>
      </c>
      <c r="F212" s="168"/>
      <c r="G212" s="168"/>
      <c r="H212" s="168"/>
      <c r="I212" s="168"/>
      <c r="J212" s="168"/>
      <c r="K212" s="168"/>
      <c r="L212" s="168"/>
      <c r="M212" s="168"/>
      <c r="N212" s="159"/>
      <c r="O212" s="159"/>
      <c r="P212" s="159"/>
      <c r="Q212" s="159"/>
      <c r="R212" s="159"/>
      <c r="S212" s="159"/>
      <c r="T212" s="160"/>
      <c r="U212" s="159"/>
      <c r="V212" s="149"/>
      <c r="W212" s="149"/>
      <c r="X212" s="149"/>
      <c r="Y212" s="149"/>
      <c r="Z212" s="149"/>
      <c r="AA212" s="149"/>
      <c r="AB212" s="149"/>
      <c r="AC212" s="149"/>
      <c r="AD212" s="149"/>
      <c r="AE212" s="149" t="s">
        <v>111</v>
      </c>
      <c r="AF212" s="149">
        <v>0</v>
      </c>
      <c r="AG212" s="149"/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50">
        <v>71</v>
      </c>
      <c r="B213" s="157" t="s">
        <v>342</v>
      </c>
      <c r="C213" s="188" t="s">
        <v>343</v>
      </c>
      <c r="D213" s="159" t="s">
        <v>167</v>
      </c>
      <c r="E213" s="164">
        <v>2</v>
      </c>
      <c r="F213" s="167">
        <f>H213+J213</f>
        <v>0</v>
      </c>
      <c r="G213" s="168">
        <f>ROUND(E213*F213,2)</f>
        <v>0</v>
      </c>
      <c r="H213" s="168"/>
      <c r="I213" s="168">
        <f>ROUND(E213*H213,2)</f>
        <v>0</v>
      </c>
      <c r="J213" s="168"/>
      <c r="K213" s="168">
        <f>ROUND(E213*J213,2)</f>
        <v>0</v>
      </c>
      <c r="L213" s="168">
        <v>21</v>
      </c>
      <c r="M213" s="168">
        <f>G213*(1+L213/100)</f>
        <v>0</v>
      </c>
      <c r="N213" s="159">
        <v>4.4999999999999997E-3</v>
      </c>
      <c r="O213" s="159">
        <f>ROUND(E213*N213,5)</f>
        <v>8.9999999999999993E-3</v>
      </c>
      <c r="P213" s="159">
        <v>0</v>
      </c>
      <c r="Q213" s="159">
        <f>ROUND(E213*P213,5)</f>
        <v>0</v>
      </c>
      <c r="R213" s="159"/>
      <c r="S213" s="159"/>
      <c r="T213" s="160">
        <v>0</v>
      </c>
      <c r="U213" s="159">
        <f>ROUND(E213*T213,2)</f>
        <v>0</v>
      </c>
      <c r="V213" s="149"/>
      <c r="W213" s="149"/>
      <c r="X213" s="149"/>
      <c r="Y213" s="149"/>
      <c r="Z213" s="149"/>
      <c r="AA213" s="149"/>
      <c r="AB213" s="149"/>
      <c r="AC213" s="149"/>
      <c r="AD213" s="149"/>
      <c r="AE213" s="149" t="s">
        <v>268</v>
      </c>
      <c r="AF213" s="149"/>
      <c r="AG213" s="149"/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50"/>
      <c r="B214" s="157"/>
      <c r="C214" s="189" t="s">
        <v>53</v>
      </c>
      <c r="D214" s="161"/>
      <c r="E214" s="165">
        <v>2</v>
      </c>
      <c r="F214" s="168"/>
      <c r="G214" s="168"/>
      <c r="H214" s="168"/>
      <c r="I214" s="168"/>
      <c r="J214" s="168"/>
      <c r="K214" s="168"/>
      <c r="L214" s="168"/>
      <c r="M214" s="168"/>
      <c r="N214" s="159"/>
      <c r="O214" s="159"/>
      <c r="P214" s="159"/>
      <c r="Q214" s="159"/>
      <c r="R214" s="159"/>
      <c r="S214" s="159"/>
      <c r="T214" s="160"/>
      <c r="U214" s="159"/>
      <c r="V214" s="149"/>
      <c r="W214" s="149"/>
      <c r="X214" s="149"/>
      <c r="Y214" s="149"/>
      <c r="Z214" s="149"/>
      <c r="AA214" s="149"/>
      <c r="AB214" s="149"/>
      <c r="AC214" s="149"/>
      <c r="AD214" s="149"/>
      <c r="AE214" s="149" t="s">
        <v>111</v>
      </c>
      <c r="AF214" s="149">
        <v>0</v>
      </c>
      <c r="AG214" s="149"/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0">
        <v>72</v>
      </c>
      <c r="B215" s="157" t="s">
        <v>344</v>
      </c>
      <c r="C215" s="188" t="s">
        <v>345</v>
      </c>
      <c r="D215" s="159" t="s">
        <v>167</v>
      </c>
      <c r="E215" s="164">
        <v>6</v>
      </c>
      <c r="F215" s="167">
        <f>H215+J215</f>
        <v>0</v>
      </c>
      <c r="G215" s="168">
        <f>ROUND(E215*F215,2)</f>
        <v>0</v>
      </c>
      <c r="H215" s="168"/>
      <c r="I215" s="168">
        <f>ROUND(E215*H215,2)</f>
        <v>0</v>
      </c>
      <c r="J215" s="168"/>
      <c r="K215" s="168">
        <f>ROUND(E215*J215,2)</f>
        <v>0</v>
      </c>
      <c r="L215" s="168">
        <v>21</v>
      </c>
      <c r="M215" s="168">
        <f>G215*(1+L215/100)</f>
        <v>0</v>
      </c>
      <c r="N215" s="159">
        <v>3.2000000000000001E-2</v>
      </c>
      <c r="O215" s="159">
        <f>ROUND(E215*N215,5)</f>
        <v>0.192</v>
      </c>
      <c r="P215" s="159">
        <v>0</v>
      </c>
      <c r="Q215" s="159">
        <f>ROUND(E215*P215,5)</f>
        <v>0</v>
      </c>
      <c r="R215" s="159"/>
      <c r="S215" s="159"/>
      <c r="T215" s="160">
        <v>0</v>
      </c>
      <c r="U215" s="159">
        <f>ROUND(E215*T215,2)</f>
        <v>0</v>
      </c>
      <c r="V215" s="149"/>
      <c r="W215" s="149"/>
      <c r="X215" s="149"/>
      <c r="Y215" s="149"/>
      <c r="Z215" s="149"/>
      <c r="AA215" s="149"/>
      <c r="AB215" s="149"/>
      <c r="AC215" s="149"/>
      <c r="AD215" s="149"/>
      <c r="AE215" s="149" t="s">
        <v>268</v>
      </c>
      <c r="AF215" s="149"/>
      <c r="AG215" s="149"/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50"/>
      <c r="B216" s="157"/>
      <c r="C216" s="189" t="s">
        <v>346</v>
      </c>
      <c r="D216" s="161"/>
      <c r="E216" s="165">
        <v>6</v>
      </c>
      <c r="F216" s="168"/>
      <c r="G216" s="168"/>
      <c r="H216" s="168"/>
      <c r="I216" s="168"/>
      <c r="J216" s="168"/>
      <c r="K216" s="168"/>
      <c r="L216" s="168"/>
      <c r="M216" s="168"/>
      <c r="N216" s="159"/>
      <c r="O216" s="159"/>
      <c r="P216" s="159"/>
      <c r="Q216" s="159"/>
      <c r="R216" s="159"/>
      <c r="S216" s="159"/>
      <c r="T216" s="160"/>
      <c r="U216" s="159"/>
      <c r="V216" s="149"/>
      <c r="W216" s="149"/>
      <c r="X216" s="149"/>
      <c r="Y216" s="149"/>
      <c r="Z216" s="149"/>
      <c r="AA216" s="149"/>
      <c r="AB216" s="149"/>
      <c r="AC216" s="149"/>
      <c r="AD216" s="149"/>
      <c r="AE216" s="149" t="s">
        <v>111</v>
      </c>
      <c r="AF216" s="149">
        <v>0</v>
      </c>
      <c r="AG216" s="149"/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0">
        <v>73</v>
      </c>
      <c r="B217" s="157" t="s">
        <v>347</v>
      </c>
      <c r="C217" s="188" t="s">
        <v>348</v>
      </c>
      <c r="D217" s="159" t="s">
        <v>167</v>
      </c>
      <c r="E217" s="164">
        <v>2</v>
      </c>
      <c r="F217" s="167">
        <f>H217+J217</f>
        <v>0</v>
      </c>
      <c r="G217" s="168">
        <f>ROUND(E217*F217,2)</f>
        <v>0</v>
      </c>
      <c r="H217" s="168"/>
      <c r="I217" s="168">
        <f>ROUND(E217*H217,2)</f>
        <v>0</v>
      </c>
      <c r="J217" s="168"/>
      <c r="K217" s="168">
        <f>ROUND(E217*J217,2)</f>
        <v>0</v>
      </c>
      <c r="L217" s="168">
        <v>21</v>
      </c>
      <c r="M217" s="168">
        <f>G217*(1+L217/100)</f>
        <v>0</v>
      </c>
      <c r="N217" s="159">
        <v>1.6E-2</v>
      </c>
      <c r="O217" s="159">
        <f>ROUND(E217*N217,5)</f>
        <v>3.2000000000000001E-2</v>
      </c>
      <c r="P217" s="159">
        <v>0</v>
      </c>
      <c r="Q217" s="159">
        <f>ROUND(E217*P217,5)</f>
        <v>0</v>
      </c>
      <c r="R217" s="159"/>
      <c r="S217" s="159"/>
      <c r="T217" s="160">
        <v>0</v>
      </c>
      <c r="U217" s="159">
        <f>ROUND(E217*T217,2)</f>
        <v>0</v>
      </c>
      <c r="V217" s="149"/>
      <c r="W217" s="149"/>
      <c r="X217" s="149"/>
      <c r="Y217" s="149"/>
      <c r="Z217" s="149"/>
      <c r="AA217" s="149"/>
      <c r="AB217" s="149"/>
      <c r="AC217" s="149"/>
      <c r="AD217" s="149"/>
      <c r="AE217" s="149" t="s">
        <v>268</v>
      </c>
      <c r="AF217" s="149"/>
      <c r="AG217" s="149"/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50"/>
      <c r="B218" s="157"/>
      <c r="C218" s="189" t="s">
        <v>53</v>
      </c>
      <c r="D218" s="161"/>
      <c r="E218" s="165">
        <v>2</v>
      </c>
      <c r="F218" s="168"/>
      <c r="G218" s="168"/>
      <c r="H218" s="168"/>
      <c r="I218" s="168"/>
      <c r="J218" s="168"/>
      <c r="K218" s="168"/>
      <c r="L218" s="168"/>
      <c r="M218" s="168"/>
      <c r="N218" s="159"/>
      <c r="O218" s="159"/>
      <c r="P218" s="159"/>
      <c r="Q218" s="159"/>
      <c r="R218" s="159"/>
      <c r="S218" s="159"/>
      <c r="T218" s="160"/>
      <c r="U218" s="159"/>
      <c r="V218" s="149"/>
      <c r="W218" s="149"/>
      <c r="X218" s="149"/>
      <c r="Y218" s="149"/>
      <c r="Z218" s="149"/>
      <c r="AA218" s="149"/>
      <c r="AB218" s="149"/>
      <c r="AC218" s="149"/>
      <c r="AD218" s="149"/>
      <c r="AE218" s="149" t="s">
        <v>111</v>
      </c>
      <c r="AF218" s="149">
        <v>0</v>
      </c>
      <c r="AG218" s="149"/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0">
        <v>74</v>
      </c>
      <c r="B219" s="157" t="s">
        <v>349</v>
      </c>
      <c r="C219" s="188" t="s">
        <v>350</v>
      </c>
      <c r="D219" s="159" t="s">
        <v>167</v>
      </c>
      <c r="E219" s="164">
        <v>2</v>
      </c>
      <c r="F219" s="167">
        <f>H219+J219</f>
        <v>0</v>
      </c>
      <c r="G219" s="168">
        <f>ROUND(E219*F219,2)</f>
        <v>0</v>
      </c>
      <c r="H219" s="168"/>
      <c r="I219" s="168">
        <f>ROUND(E219*H219,2)</f>
        <v>0</v>
      </c>
      <c r="J219" s="168"/>
      <c r="K219" s="168">
        <f>ROUND(E219*J219,2)</f>
        <v>0</v>
      </c>
      <c r="L219" s="168">
        <v>21</v>
      </c>
      <c r="M219" s="168">
        <f>G219*(1+L219/100)</f>
        <v>0</v>
      </c>
      <c r="N219" s="159">
        <v>6.4000000000000001E-2</v>
      </c>
      <c r="O219" s="159">
        <f>ROUND(E219*N219,5)</f>
        <v>0.128</v>
      </c>
      <c r="P219" s="159">
        <v>0</v>
      </c>
      <c r="Q219" s="159">
        <f>ROUND(E219*P219,5)</f>
        <v>0</v>
      </c>
      <c r="R219" s="159"/>
      <c r="S219" s="159"/>
      <c r="T219" s="160">
        <v>0</v>
      </c>
      <c r="U219" s="159">
        <f>ROUND(E219*T219,2)</f>
        <v>0</v>
      </c>
      <c r="V219" s="149"/>
      <c r="W219" s="149"/>
      <c r="X219" s="149"/>
      <c r="Y219" s="149"/>
      <c r="Z219" s="149"/>
      <c r="AA219" s="149"/>
      <c r="AB219" s="149"/>
      <c r="AC219" s="149"/>
      <c r="AD219" s="149"/>
      <c r="AE219" s="149" t="s">
        <v>109</v>
      </c>
      <c r="AF219" s="149"/>
      <c r="AG219" s="149"/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0"/>
      <c r="B220" s="157"/>
      <c r="C220" s="250" t="s">
        <v>351</v>
      </c>
      <c r="D220" s="251"/>
      <c r="E220" s="252"/>
      <c r="F220" s="253"/>
      <c r="G220" s="254"/>
      <c r="H220" s="168"/>
      <c r="I220" s="168"/>
      <c r="J220" s="168"/>
      <c r="K220" s="168"/>
      <c r="L220" s="168"/>
      <c r="M220" s="168"/>
      <c r="N220" s="159"/>
      <c r="O220" s="159"/>
      <c r="P220" s="159"/>
      <c r="Q220" s="159"/>
      <c r="R220" s="159"/>
      <c r="S220" s="159"/>
      <c r="T220" s="160"/>
      <c r="U220" s="159"/>
      <c r="V220" s="149"/>
      <c r="W220" s="149"/>
      <c r="X220" s="149"/>
      <c r="Y220" s="149"/>
      <c r="Z220" s="149"/>
      <c r="AA220" s="149"/>
      <c r="AB220" s="149"/>
      <c r="AC220" s="149"/>
      <c r="AD220" s="149"/>
      <c r="AE220" s="149" t="s">
        <v>160</v>
      </c>
      <c r="AF220" s="149"/>
      <c r="AG220" s="149"/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52" t="str">
        <f>C220</f>
        <v>S uzamykatelným prostorem na míče a sítě včetně držáku síťových sloupků.</v>
      </c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50"/>
      <c r="B221" s="157"/>
      <c r="C221" s="189" t="s">
        <v>53</v>
      </c>
      <c r="D221" s="161"/>
      <c r="E221" s="165">
        <v>2</v>
      </c>
      <c r="F221" s="168"/>
      <c r="G221" s="168"/>
      <c r="H221" s="168"/>
      <c r="I221" s="168"/>
      <c r="J221" s="168"/>
      <c r="K221" s="168"/>
      <c r="L221" s="168"/>
      <c r="M221" s="168"/>
      <c r="N221" s="159"/>
      <c r="O221" s="159"/>
      <c r="P221" s="159"/>
      <c r="Q221" s="159"/>
      <c r="R221" s="159"/>
      <c r="S221" s="159"/>
      <c r="T221" s="160"/>
      <c r="U221" s="159"/>
      <c r="V221" s="149"/>
      <c r="W221" s="149"/>
      <c r="X221" s="149"/>
      <c r="Y221" s="149"/>
      <c r="Z221" s="149"/>
      <c r="AA221" s="149"/>
      <c r="AB221" s="149"/>
      <c r="AC221" s="149"/>
      <c r="AD221" s="149"/>
      <c r="AE221" s="149" t="s">
        <v>111</v>
      </c>
      <c r="AF221" s="149">
        <v>0</v>
      </c>
      <c r="AG221" s="149"/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x14ac:dyDescent="0.2">
      <c r="A222" s="151" t="s">
        <v>104</v>
      </c>
      <c r="B222" s="158" t="s">
        <v>65</v>
      </c>
      <c r="C222" s="190" t="s">
        <v>66</v>
      </c>
      <c r="D222" s="162"/>
      <c r="E222" s="166"/>
      <c r="F222" s="169"/>
      <c r="G222" s="169">
        <f>SUMIF(AE223:AE251,"&lt;&gt;NOR",G223:G251)</f>
        <v>0</v>
      </c>
      <c r="H222" s="169"/>
      <c r="I222" s="169">
        <f>SUM(I223:I251)</f>
        <v>0</v>
      </c>
      <c r="J222" s="169"/>
      <c r="K222" s="169">
        <f>SUM(K223:K251)</f>
        <v>0</v>
      </c>
      <c r="L222" s="169"/>
      <c r="M222" s="169">
        <f>SUM(M223:M251)</f>
        <v>0</v>
      </c>
      <c r="N222" s="162"/>
      <c r="O222" s="162">
        <f>SUM(O223:O251)</f>
        <v>83.987529999999992</v>
      </c>
      <c r="P222" s="162"/>
      <c r="Q222" s="162">
        <f>SUM(Q223:Q251)</f>
        <v>0</v>
      </c>
      <c r="R222" s="162"/>
      <c r="S222" s="162"/>
      <c r="T222" s="163"/>
      <c r="U222" s="162">
        <f>SUM(U223:U251)</f>
        <v>117.69</v>
      </c>
      <c r="AE222" t="s">
        <v>105</v>
      </c>
    </row>
    <row r="223" spans="1:60" outlineLevel="1" x14ac:dyDescent="0.2">
      <c r="A223" s="150">
        <v>75</v>
      </c>
      <c r="B223" s="157" t="s">
        <v>352</v>
      </c>
      <c r="C223" s="188" t="s">
        <v>353</v>
      </c>
      <c r="D223" s="159" t="s">
        <v>178</v>
      </c>
      <c r="E223" s="164">
        <v>361</v>
      </c>
      <c r="F223" s="167">
        <f>H223+J223</f>
        <v>0</v>
      </c>
      <c r="G223" s="168">
        <f>ROUND(E223*F223,2)</f>
        <v>0</v>
      </c>
      <c r="H223" s="168"/>
      <c r="I223" s="168">
        <f>ROUND(E223*H223,2)</f>
        <v>0</v>
      </c>
      <c r="J223" s="168"/>
      <c r="K223" s="168">
        <f>ROUND(E223*J223,2)</f>
        <v>0</v>
      </c>
      <c r="L223" s="168">
        <v>21</v>
      </c>
      <c r="M223" s="168">
        <f>G223*(1+L223/100)</f>
        <v>0</v>
      </c>
      <c r="N223" s="159">
        <v>0</v>
      </c>
      <c r="O223" s="159">
        <f>ROUND(E223*N223,5)</f>
        <v>0</v>
      </c>
      <c r="P223" s="159">
        <v>0</v>
      </c>
      <c r="Q223" s="159">
        <f>ROUND(E223*P223,5)</f>
        <v>0</v>
      </c>
      <c r="R223" s="159"/>
      <c r="S223" s="159"/>
      <c r="T223" s="160">
        <v>0.05</v>
      </c>
      <c r="U223" s="159">
        <f>ROUND(E223*T223,2)</f>
        <v>18.05</v>
      </c>
      <c r="V223" s="149"/>
      <c r="W223" s="149"/>
      <c r="X223" s="149"/>
      <c r="Y223" s="149"/>
      <c r="Z223" s="149"/>
      <c r="AA223" s="149"/>
      <c r="AB223" s="149"/>
      <c r="AC223" s="149"/>
      <c r="AD223" s="149"/>
      <c r="AE223" s="149" t="s">
        <v>109</v>
      </c>
      <c r="AF223" s="149"/>
      <c r="AG223" s="149"/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50"/>
      <c r="B224" s="157"/>
      <c r="C224" s="189" t="s">
        <v>354</v>
      </c>
      <c r="D224" s="161"/>
      <c r="E224" s="165">
        <v>304</v>
      </c>
      <c r="F224" s="168"/>
      <c r="G224" s="168"/>
      <c r="H224" s="168"/>
      <c r="I224" s="168"/>
      <c r="J224" s="168"/>
      <c r="K224" s="168"/>
      <c r="L224" s="168"/>
      <c r="M224" s="168"/>
      <c r="N224" s="159"/>
      <c r="O224" s="159"/>
      <c r="P224" s="159"/>
      <c r="Q224" s="159"/>
      <c r="R224" s="159"/>
      <c r="S224" s="159"/>
      <c r="T224" s="160"/>
      <c r="U224" s="159"/>
      <c r="V224" s="149"/>
      <c r="W224" s="149"/>
      <c r="X224" s="149"/>
      <c r="Y224" s="149"/>
      <c r="Z224" s="149"/>
      <c r="AA224" s="149"/>
      <c r="AB224" s="149"/>
      <c r="AC224" s="149"/>
      <c r="AD224" s="149"/>
      <c r="AE224" s="149" t="s">
        <v>111</v>
      </c>
      <c r="AF224" s="149">
        <v>0</v>
      </c>
      <c r="AG224" s="149"/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0"/>
      <c r="B225" s="157"/>
      <c r="C225" s="189" t="s">
        <v>355</v>
      </c>
      <c r="D225" s="161"/>
      <c r="E225" s="165">
        <v>57</v>
      </c>
      <c r="F225" s="168"/>
      <c r="G225" s="168"/>
      <c r="H225" s="168"/>
      <c r="I225" s="168"/>
      <c r="J225" s="168"/>
      <c r="K225" s="168"/>
      <c r="L225" s="168"/>
      <c r="M225" s="168"/>
      <c r="N225" s="159"/>
      <c r="O225" s="159"/>
      <c r="P225" s="159"/>
      <c r="Q225" s="159"/>
      <c r="R225" s="159"/>
      <c r="S225" s="159"/>
      <c r="T225" s="160"/>
      <c r="U225" s="159"/>
      <c r="V225" s="149"/>
      <c r="W225" s="149"/>
      <c r="X225" s="149"/>
      <c r="Y225" s="149"/>
      <c r="Z225" s="149"/>
      <c r="AA225" s="149"/>
      <c r="AB225" s="149"/>
      <c r="AC225" s="149"/>
      <c r="AD225" s="149"/>
      <c r="AE225" s="149" t="s">
        <v>111</v>
      </c>
      <c r="AF225" s="149">
        <v>0</v>
      </c>
      <c r="AG225" s="149"/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50">
        <v>76</v>
      </c>
      <c r="B226" s="157" t="s">
        <v>356</v>
      </c>
      <c r="C226" s="188" t="s">
        <v>357</v>
      </c>
      <c r="D226" s="159" t="s">
        <v>178</v>
      </c>
      <c r="E226" s="164">
        <v>310.08</v>
      </c>
      <c r="F226" s="167">
        <f>H226+J226</f>
        <v>0</v>
      </c>
      <c r="G226" s="168">
        <f>ROUND(E226*F226,2)</f>
        <v>0</v>
      </c>
      <c r="H226" s="168"/>
      <c r="I226" s="168">
        <f>ROUND(E226*H226,2)</f>
        <v>0</v>
      </c>
      <c r="J226" s="168"/>
      <c r="K226" s="168">
        <f>ROUND(E226*J226,2)</f>
        <v>0</v>
      </c>
      <c r="L226" s="168">
        <v>21</v>
      </c>
      <c r="M226" s="168">
        <f>G226*(1+L226/100)</f>
        <v>0</v>
      </c>
      <c r="N226" s="159">
        <v>4.8000000000000001E-4</v>
      </c>
      <c r="O226" s="159">
        <f>ROUND(E226*N226,5)</f>
        <v>0.14884</v>
      </c>
      <c r="P226" s="159">
        <v>0</v>
      </c>
      <c r="Q226" s="159">
        <f>ROUND(E226*P226,5)</f>
        <v>0</v>
      </c>
      <c r="R226" s="159"/>
      <c r="S226" s="159"/>
      <c r="T226" s="160">
        <v>0</v>
      </c>
      <c r="U226" s="159">
        <f>ROUND(E226*T226,2)</f>
        <v>0</v>
      </c>
      <c r="V226" s="149"/>
      <c r="W226" s="149"/>
      <c r="X226" s="149"/>
      <c r="Y226" s="149"/>
      <c r="Z226" s="149"/>
      <c r="AA226" s="149"/>
      <c r="AB226" s="149"/>
      <c r="AC226" s="149"/>
      <c r="AD226" s="149"/>
      <c r="AE226" s="149" t="s">
        <v>268</v>
      </c>
      <c r="AF226" s="149"/>
      <c r="AG226" s="149"/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50"/>
      <c r="B227" s="157"/>
      <c r="C227" s="189" t="s">
        <v>358</v>
      </c>
      <c r="D227" s="161"/>
      <c r="E227" s="165">
        <v>310.08</v>
      </c>
      <c r="F227" s="168"/>
      <c r="G227" s="168"/>
      <c r="H227" s="168"/>
      <c r="I227" s="168"/>
      <c r="J227" s="168"/>
      <c r="K227" s="168"/>
      <c r="L227" s="168"/>
      <c r="M227" s="168"/>
      <c r="N227" s="159"/>
      <c r="O227" s="159"/>
      <c r="P227" s="159"/>
      <c r="Q227" s="159"/>
      <c r="R227" s="159"/>
      <c r="S227" s="159"/>
      <c r="T227" s="160"/>
      <c r="U227" s="159"/>
      <c r="V227" s="149"/>
      <c r="W227" s="149"/>
      <c r="X227" s="149"/>
      <c r="Y227" s="149"/>
      <c r="Z227" s="149"/>
      <c r="AA227" s="149"/>
      <c r="AB227" s="149"/>
      <c r="AC227" s="149"/>
      <c r="AD227" s="149"/>
      <c r="AE227" s="149" t="s">
        <v>111</v>
      </c>
      <c r="AF227" s="149">
        <v>0</v>
      </c>
      <c r="AG227" s="149"/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50">
        <v>77</v>
      </c>
      <c r="B228" s="157" t="s">
        <v>359</v>
      </c>
      <c r="C228" s="188" t="s">
        <v>360</v>
      </c>
      <c r="D228" s="159" t="s">
        <v>178</v>
      </c>
      <c r="E228" s="164">
        <v>58.14</v>
      </c>
      <c r="F228" s="167">
        <f>H228+J228</f>
        <v>0</v>
      </c>
      <c r="G228" s="168">
        <f>ROUND(E228*F228,2)</f>
        <v>0</v>
      </c>
      <c r="H228" s="168"/>
      <c r="I228" s="168">
        <f>ROUND(E228*H228,2)</f>
        <v>0</v>
      </c>
      <c r="J228" s="168"/>
      <c r="K228" s="168">
        <f>ROUND(E228*J228,2)</f>
        <v>0</v>
      </c>
      <c r="L228" s="168">
        <v>21</v>
      </c>
      <c r="M228" s="168">
        <f>G228*(1+L228/100)</f>
        <v>0</v>
      </c>
      <c r="N228" s="159">
        <v>8.0000000000000004E-4</v>
      </c>
      <c r="O228" s="159">
        <f>ROUND(E228*N228,5)</f>
        <v>4.6510000000000003E-2</v>
      </c>
      <c r="P228" s="159">
        <v>0</v>
      </c>
      <c r="Q228" s="159">
        <f>ROUND(E228*P228,5)</f>
        <v>0</v>
      </c>
      <c r="R228" s="159"/>
      <c r="S228" s="159"/>
      <c r="T228" s="160">
        <v>0</v>
      </c>
      <c r="U228" s="159">
        <f>ROUND(E228*T228,2)</f>
        <v>0</v>
      </c>
      <c r="V228" s="149"/>
      <c r="W228" s="149"/>
      <c r="X228" s="149"/>
      <c r="Y228" s="149"/>
      <c r="Z228" s="149"/>
      <c r="AA228" s="149"/>
      <c r="AB228" s="149"/>
      <c r="AC228" s="149"/>
      <c r="AD228" s="149"/>
      <c r="AE228" s="149" t="s">
        <v>268</v>
      </c>
      <c r="AF228" s="149"/>
      <c r="AG228" s="149"/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0"/>
      <c r="B229" s="157"/>
      <c r="C229" s="189" t="s">
        <v>361</v>
      </c>
      <c r="D229" s="161"/>
      <c r="E229" s="165">
        <v>58.14</v>
      </c>
      <c r="F229" s="168"/>
      <c r="G229" s="168"/>
      <c r="H229" s="168"/>
      <c r="I229" s="168"/>
      <c r="J229" s="168"/>
      <c r="K229" s="168"/>
      <c r="L229" s="168"/>
      <c r="M229" s="168"/>
      <c r="N229" s="159"/>
      <c r="O229" s="159"/>
      <c r="P229" s="159"/>
      <c r="Q229" s="159"/>
      <c r="R229" s="159"/>
      <c r="S229" s="159"/>
      <c r="T229" s="160"/>
      <c r="U229" s="159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49" t="s">
        <v>111</v>
      </c>
      <c r="AF229" s="149">
        <v>0</v>
      </c>
      <c r="AG229" s="149"/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50">
        <v>78</v>
      </c>
      <c r="B230" s="157" t="s">
        <v>362</v>
      </c>
      <c r="C230" s="188" t="s">
        <v>363</v>
      </c>
      <c r="D230" s="159" t="s">
        <v>108</v>
      </c>
      <c r="E230" s="164">
        <v>20.52</v>
      </c>
      <c r="F230" s="167">
        <f>H230+J230</f>
        <v>0</v>
      </c>
      <c r="G230" s="168">
        <f>ROUND(E230*F230,2)</f>
        <v>0</v>
      </c>
      <c r="H230" s="168"/>
      <c r="I230" s="168">
        <f>ROUND(E230*H230,2)</f>
        <v>0</v>
      </c>
      <c r="J230" s="168"/>
      <c r="K230" s="168">
        <f>ROUND(E230*J230,2)</f>
        <v>0</v>
      </c>
      <c r="L230" s="168">
        <v>21</v>
      </c>
      <c r="M230" s="168">
        <f>G230*(1+L230/100)</f>
        <v>0</v>
      </c>
      <c r="N230" s="159">
        <v>1.665</v>
      </c>
      <c r="O230" s="159">
        <f>ROUND(E230*N230,5)</f>
        <v>34.165799999999997</v>
      </c>
      <c r="P230" s="159">
        <v>0</v>
      </c>
      <c r="Q230" s="159">
        <f>ROUND(E230*P230,5)</f>
        <v>0</v>
      </c>
      <c r="R230" s="159"/>
      <c r="S230" s="159"/>
      <c r="T230" s="160">
        <v>0.92</v>
      </c>
      <c r="U230" s="159">
        <f>ROUND(E230*T230,2)</f>
        <v>18.88</v>
      </c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49" t="s">
        <v>109</v>
      </c>
      <c r="AF230" s="149"/>
      <c r="AG230" s="149"/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0"/>
      <c r="B231" s="157"/>
      <c r="C231" s="250" t="s">
        <v>364</v>
      </c>
      <c r="D231" s="251"/>
      <c r="E231" s="252"/>
      <c r="F231" s="253"/>
      <c r="G231" s="254"/>
      <c r="H231" s="168"/>
      <c r="I231" s="168"/>
      <c r="J231" s="168"/>
      <c r="K231" s="168"/>
      <c r="L231" s="168"/>
      <c r="M231" s="168"/>
      <c r="N231" s="159"/>
      <c r="O231" s="159"/>
      <c r="P231" s="159"/>
      <c r="Q231" s="159"/>
      <c r="R231" s="159"/>
      <c r="S231" s="159"/>
      <c r="T231" s="160"/>
      <c r="U231" s="159"/>
      <c r="V231" s="149"/>
      <c r="W231" s="149"/>
      <c r="X231" s="149"/>
      <c r="Y231" s="149"/>
      <c r="Z231" s="149"/>
      <c r="AA231" s="149"/>
      <c r="AB231" s="149"/>
      <c r="AC231" s="149"/>
      <c r="AD231" s="149"/>
      <c r="AE231" s="149" t="s">
        <v>160</v>
      </c>
      <c r="AF231" s="149"/>
      <c r="AG231" s="149"/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52" t="str">
        <f>C231</f>
        <v>Změna frakce kameniva na 4-8 mm.</v>
      </c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50"/>
      <c r="B232" s="157"/>
      <c r="C232" s="189" t="s">
        <v>365</v>
      </c>
      <c r="D232" s="161"/>
      <c r="E232" s="165">
        <v>13.68</v>
      </c>
      <c r="F232" s="168"/>
      <c r="G232" s="168"/>
      <c r="H232" s="168"/>
      <c r="I232" s="168"/>
      <c r="J232" s="168"/>
      <c r="K232" s="168"/>
      <c r="L232" s="168"/>
      <c r="M232" s="168"/>
      <c r="N232" s="159"/>
      <c r="O232" s="159"/>
      <c r="P232" s="159"/>
      <c r="Q232" s="159"/>
      <c r="R232" s="159"/>
      <c r="S232" s="159"/>
      <c r="T232" s="160"/>
      <c r="U232" s="159"/>
      <c r="V232" s="149"/>
      <c r="W232" s="149"/>
      <c r="X232" s="149"/>
      <c r="Y232" s="149"/>
      <c r="Z232" s="149"/>
      <c r="AA232" s="149"/>
      <c r="AB232" s="149"/>
      <c r="AC232" s="149"/>
      <c r="AD232" s="149"/>
      <c r="AE232" s="149" t="s">
        <v>111</v>
      </c>
      <c r="AF232" s="149">
        <v>0</v>
      </c>
      <c r="AG232" s="149"/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50"/>
      <c r="B233" s="157"/>
      <c r="C233" s="189" t="s">
        <v>366</v>
      </c>
      <c r="D233" s="161"/>
      <c r="E233" s="165">
        <v>6.84</v>
      </c>
      <c r="F233" s="168"/>
      <c r="G233" s="168"/>
      <c r="H233" s="168"/>
      <c r="I233" s="168"/>
      <c r="J233" s="168"/>
      <c r="K233" s="168"/>
      <c r="L233" s="168"/>
      <c r="M233" s="168"/>
      <c r="N233" s="159"/>
      <c r="O233" s="159"/>
      <c r="P233" s="159"/>
      <c r="Q233" s="159"/>
      <c r="R233" s="159"/>
      <c r="S233" s="159"/>
      <c r="T233" s="160"/>
      <c r="U233" s="159"/>
      <c r="V233" s="149"/>
      <c r="W233" s="149"/>
      <c r="X233" s="149"/>
      <c r="Y233" s="149"/>
      <c r="Z233" s="149"/>
      <c r="AA233" s="149"/>
      <c r="AB233" s="149"/>
      <c r="AC233" s="149"/>
      <c r="AD233" s="149"/>
      <c r="AE233" s="149" t="s">
        <v>111</v>
      </c>
      <c r="AF233" s="149">
        <v>0</v>
      </c>
      <c r="AG233" s="149"/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50">
        <v>79</v>
      </c>
      <c r="B234" s="157" t="s">
        <v>362</v>
      </c>
      <c r="C234" s="188" t="s">
        <v>363</v>
      </c>
      <c r="D234" s="159" t="s">
        <v>108</v>
      </c>
      <c r="E234" s="164">
        <v>29.64</v>
      </c>
      <c r="F234" s="167">
        <f>H234+J234</f>
        <v>0</v>
      </c>
      <c r="G234" s="168">
        <f>ROUND(E234*F234,2)</f>
        <v>0</v>
      </c>
      <c r="H234" s="168"/>
      <c r="I234" s="168">
        <f>ROUND(E234*H234,2)</f>
        <v>0</v>
      </c>
      <c r="J234" s="168"/>
      <c r="K234" s="168">
        <f>ROUND(E234*J234,2)</f>
        <v>0</v>
      </c>
      <c r="L234" s="168">
        <v>21</v>
      </c>
      <c r="M234" s="168">
        <f>G234*(1+L234/100)</f>
        <v>0</v>
      </c>
      <c r="N234" s="159">
        <v>1.665</v>
      </c>
      <c r="O234" s="159">
        <f>ROUND(E234*N234,5)</f>
        <v>49.3506</v>
      </c>
      <c r="P234" s="159">
        <v>0</v>
      </c>
      <c r="Q234" s="159">
        <f>ROUND(E234*P234,5)</f>
        <v>0</v>
      </c>
      <c r="R234" s="159"/>
      <c r="S234" s="159"/>
      <c r="T234" s="160">
        <v>0.92</v>
      </c>
      <c r="U234" s="159">
        <f>ROUND(E234*T234,2)</f>
        <v>27.27</v>
      </c>
      <c r="V234" s="149"/>
      <c r="W234" s="149"/>
      <c r="X234" s="149"/>
      <c r="Y234" s="149"/>
      <c r="Z234" s="149"/>
      <c r="AA234" s="149"/>
      <c r="AB234" s="149"/>
      <c r="AC234" s="149"/>
      <c r="AD234" s="149"/>
      <c r="AE234" s="149" t="s">
        <v>109</v>
      </c>
      <c r="AF234" s="149"/>
      <c r="AG234" s="149"/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50"/>
      <c r="B235" s="157"/>
      <c r="C235" s="250" t="s">
        <v>367</v>
      </c>
      <c r="D235" s="251"/>
      <c r="E235" s="252"/>
      <c r="F235" s="253"/>
      <c r="G235" s="254"/>
      <c r="H235" s="168"/>
      <c r="I235" s="168"/>
      <c r="J235" s="168"/>
      <c r="K235" s="168"/>
      <c r="L235" s="168"/>
      <c r="M235" s="168"/>
      <c r="N235" s="159"/>
      <c r="O235" s="159"/>
      <c r="P235" s="159"/>
      <c r="Q235" s="159"/>
      <c r="R235" s="159"/>
      <c r="S235" s="159"/>
      <c r="T235" s="160"/>
      <c r="U235" s="159"/>
      <c r="V235" s="149"/>
      <c r="W235" s="149"/>
      <c r="X235" s="149"/>
      <c r="Y235" s="149"/>
      <c r="Z235" s="149"/>
      <c r="AA235" s="149"/>
      <c r="AB235" s="149"/>
      <c r="AC235" s="149"/>
      <c r="AD235" s="149"/>
      <c r="AE235" s="149" t="s">
        <v>160</v>
      </c>
      <c r="AF235" s="149"/>
      <c r="AG235" s="149"/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52" t="str">
        <f>C235</f>
        <v>Frakce kameniva 8-16 mm.</v>
      </c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50"/>
      <c r="B236" s="157"/>
      <c r="C236" s="189" t="s">
        <v>368</v>
      </c>
      <c r="D236" s="161"/>
      <c r="E236" s="165">
        <v>22.8</v>
      </c>
      <c r="F236" s="168"/>
      <c r="G236" s="168"/>
      <c r="H236" s="168"/>
      <c r="I236" s="168"/>
      <c r="J236" s="168"/>
      <c r="K236" s="168"/>
      <c r="L236" s="168"/>
      <c r="M236" s="168"/>
      <c r="N236" s="159"/>
      <c r="O236" s="159"/>
      <c r="P236" s="159"/>
      <c r="Q236" s="159"/>
      <c r="R236" s="159"/>
      <c r="S236" s="159"/>
      <c r="T236" s="160"/>
      <c r="U236" s="159"/>
      <c r="V236" s="149"/>
      <c r="W236" s="149"/>
      <c r="X236" s="149"/>
      <c r="Y236" s="149"/>
      <c r="Z236" s="149"/>
      <c r="AA236" s="149"/>
      <c r="AB236" s="149"/>
      <c r="AC236" s="149"/>
      <c r="AD236" s="149"/>
      <c r="AE236" s="149" t="s">
        <v>111</v>
      </c>
      <c r="AF236" s="149">
        <v>0</v>
      </c>
      <c r="AG236" s="149"/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50"/>
      <c r="B237" s="157"/>
      <c r="C237" s="189" t="s">
        <v>366</v>
      </c>
      <c r="D237" s="161"/>
      <c r="E237" s="165">
        <v>6.84</v>
      </c>
      <c r="F237" s="168"/>
      <c r="G237" s="168"/>
      <c r="H237" s="168"/>
      <c r="I237" s="168"/>
      <c r="J237" s="168"/>
      <c r="K237" s="168"/>
      <c r="L237" s="168"/>
      <c r="M237" s="168"/>
      <c r="N237" s="159"/>
      <c r="O237" s="159"/>
      <c r="P237" s="159"/>
      <c r="Q237" s="159"/>
      <c r="R237" s="159"/>
      <c r="S237" s="159"/>
      <c r="T237" s="160"/>
      <c r="U237" s="159"/>
      <c r="V237" s="149"/>
      <c r="W237" s="149"/>
      <c r="X237" s="149"/>
      <c r="Y237" s="149"/>
      <c r="Z237" s="149"/>
      <c r="AA237" s="149"/>
      <c r="AB237" s="149"/>
      <c r="AC237" s="149"/>
      <c r="AD237" s="149"/>
      <c r="AE237" s="149" t="s">
        <v>111</v>
      </c>
      <c r="AF237" s="149">
        <v>0</v>
      </c>
      <c r="AG237" s="149"/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0">
        <v>80</v>
      </c>
      <c r="B238" s="157" t="s">
        <v>369</v>
      </c>
      <c r="C238" s="188" t="s">
        <v>370</v>
      </c>
      <c r="D238" s="159" t="s">
        <v>139</v>
      </c>
      <c r="E238" s="164">
        <v>653.6</v>
      </c>
      <c r="F238" s="167">
        <f>H238+J238</f>
        <v>0</v>
      </c>
      <c r="G238" s="168">
        <f>ROUND(E238*F238,2)</f>
        <v>0</v>
      </c>
      <c r="H238" s="168"/>
      <c r="I238" s="168">
        <f>ROUND(E238*H238,2)</f>
        <v>0</v>
      </c>
      <c r="J238" s="168"/>
      <c r="K238" s="168">
        <f>ROUND(E238*J238,2)</f>
        <v>0</v>
      </c>
      <c r="L238" s="168">
        <v>21</v>
      </c>
      <c r="M238" s="168">
        <f>G238*(1+L238/100)</f>
        <v>0</v>
      </c>
      <c r="N238" s="159">
        <v>1.7000000000000001E-4</v>
      </c>
      <c r="O238" s="159">
        <f>ROUND(E238*N238,5)</f>
        <v>0.11111</v>
      </c>
      <c r="P238" s="159">
        <v>0</v>
      </c>
      <c r="Q238" s="159">
        <f>ROUND(E238*P238,5)</f>
        <v>0</v>
      </c>
      <c r="R238" s="159"/>
      <c r="S238" s="159"/>
      <c r="T238" s="160">
        <v>7.4999999999999997E-2</v>
      </c>
      <c r="U238" s="159">
        <f>ROUND(E238*T238,2)</f>
        <v>49.02</v>
      </c>
      <c r="V238" s="149"/>
      <c r="W238" s="149"/>
      <c r="X238" s="149"/>
      <c r="Y238" s="149"/>
      <c r="Z238" s="149"/>
      <c r="AA238" s="149"/>
      <c r="AB238" s="149"/>
      <c r="AC238" s="149"/>
      <c r="AD238" s="149"/>
      <c r="AE238" s="149" t="s">
        <v>109</v>
      </c>
      <c r="AF238" s="149"/>
      <c r="AG238" s="149"/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50"/>
      <c r="B239" s="157"/>
      <c r="C239" s="189" t="s">
        <v>371</v>
      </c>
      <c r="D239" s="161"/>
      <c r="E239" s="165">
        <v>516.79999999999995</v>
      </c>
      <c r="F239" s="168"/>
      <c r="G239" s="168"/>
      <c r="H239" s="168"/>
      <c r="I239" s="168"/>
      <c r="J239" s="168"/>
      <c r="K239" s="168"/>
      <c r="L239" s="168"/>
      <c r="M239" s="168"/>
      <c r="N239" s="159"/>
      <c r="O239" s="159"/>
      <c r="P239" s="159"/>
      <c r="Q239" s="159"/>
      <c r="R239" s="159"/>
      <c r="S239" s="159"/>
      <c r="T239" s="160"/>
      <c r="U239" s="159"/>
      <c r="V239" s="149"/>
      <c r="W239" s="149"/>
      <c r="X239" s="149"/>
      <c r="Y239" s="149"/>
      <c r="Z239" s="149"/>
      <c r="AA239" s="149"/>
      <c r="AB239" s="149"/>
      <c r="AC239" s="149"/>
      <c r="AD239" s="149"/>
      <c r="AE239" s="149" t="s">
        <v>111</v>
      </c>
      <c r="AF239" s="149">
        <v>0</v>
      </c>
      <c r="AG239" s="149"/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50"/>
      <c r="B240" s="157"/>
      <c r="C240" s="189" t="s">
        <v>372</v>
      </c>
      <c r="D240" s="161"/>
      <c r="E240" s="165">
        <v>136.80000000000001</v>
      </c>
      <c r="F240" s="168"/>
      <c r="G240" s="168"/>
      <c r="H240" s="168"/>
      <c r="I240" s="168"/>
      <c r="J240" s="168"/>
      <c r="K240" s="168"/>
      <c r="L240" s="168"/>
      <c r="M240" s="168"/>
      <c r="N240" s="159"/>
      <c r="O240" s="159"/>
      <c r="P240" s="159"/>
      <c r="Q240" s="159"/>
      <c r="R240" s="159"/>
      <c r="S240" s="159"/>
      <c r="T240" s="160"/>
      <c r="U240" s="159"/>
      <c r="V240" s="149"/>
      <c r="W240" s="149"/>
      <c r="X240" s="149"/>
      <c r="Y240" s="149"/>
      <c r="Z240" s="149"/>
      <c r="AA240" s="149"/>
      <c r="AB240" s="149"/>
      <c r="AC240" s="149"/>
      <c r="AD240" s="149"/>
      <c r="AE240" s="149" t="s">
        <v>111</v>
      </c>
      <c r="AF240" s="149">
        <v>0</v>
      </c>
      <c r="AG240" s="149"/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50">
        <v>81</v>
      </c>
      <c r="B241" s="157" t="s">
        <v>373</v>
      </c>
      <c r="C241" s="188" t="s">
        <v>374</v>
      </c>
      <c r="D241" s="159" t="s">
        <v>139</v>
      </c>
      <c r="E241" s="164">
        <v>751.64</v>
      </c>
      <c r="F241" s="167">
        <f>H241+J241</f>
        <v>0</v>
      </c>
      <c r="G241" s="168">
        <f>ROUND(E241*F241,2)</f>
        <v>0</v>
      </c>
      <c r="H241" s="168"/>
      <c r="I241" s="168">
        <f>ROUND(E241*H241,2)</f>
        <v>0</v>
      </c>
      <c r="J241" s="168"/>
      <c r="K241" s="168">
        <f>ROUND(E241*J241,2)</f>
        <v>0</v>
      </c>
      <c r="L241" s="168">
        <v>21</v>
      </c>
      <c r="M241" s="168">
        <f>G241*(1+L241/100)</f>
        <v>0</v>
      </c>
      <c r="N241" s="159">
        <v>2.0000000000000001E-4</v>
      </c>
      <c r="O241" s="159">
        <f>ROUND(E241*N241,5)</f>
        <v>0.15032999999999999</v>
      </c>
      <c r="P241" s="159">
        <v>0</v>
      </c>
      <c r="Q241" s="159">
        <f>ROUND(E241*P241,5)</f>
        <v>0</v>
      </c>
      <c r="R241" s="159"/>
      <c r="S241" s="159"/>
      <c r="T241" s="160">
        <v>0</v>
      </c>
      <c r="U241" s="159">
        <f>ROUND(E241*T241,2)</f>
        <v>0</v>
      </c>
      <c r="V241" s="149"/>
      <c r="W241" s="149"/>
      <c r="X241" s="149"/>
      <c r="Y241" s="149"/>
      <c r="Z241" s="149"/>
      <c r="AA241" s="149"/>
      <c r="AB241" s="149"/>
      <c r="AC241" s="149"/>
      <c r="AD241" s="149"/>
      <c r="AE241" s="149" t="s">
        <v>268</v>
      </c>
      <c r="AF241" s="149"/>
      <c r="AG241" s="149"/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50"/>
      <c r="B242" s="157"/>
      <c r="C242" s="189" t="s">
        <v>375</v>
      </c>
      <c r="D242" s="161"/>
      <c r="E242" s="165">
        <v>594.32000000000005</v>
      </c>
      <c r="F242" s="168"/>
      <c r="G242" s="168"/>
      <c r="H242" s="168"/>
      <c r="I242" s="168"/>
      <c r="J242" s="168"/>
      <c r="K242" s="168"/>
      <c r="L242" s="168"/>
      <c r="M242" s="168"/>
      <c r="N242" s="159"/>
      <c r="O242" s="159"/>
      <c r="P242" s="159"/>
      <c r="Q242" s="159"/>
      <c r="R242" s="159"/>
      <c r="S242" s="159"/>
      <c r="T242" s="160"/>
      <c r="U242" s="159"/>
      <c r="V242" s="149"/>
      <c r="W242" s="149"/>
      <c r="X242" s="149"/>
      <c r="Y242" s="149"/>
      <c r="Z242" s="149"/>
      <c r="AA242" s="149"/>
      <c r="AB242" s="149"/>
      <c r="AC242" s="149"/>
      <c r="AD242" s="149"/>
      <c r="AE242" s="149" t="s">
        <v>111</v>
      </c>
      <c r="AF242" s="149">
        <v>0</v>
      </c>
      <c r="AG242" s="149"/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50"/>
      <c r="B243" s="157"/>
      <c r="C243" s="189" t="s">
        <v>376</v>
      </c>
      <c r="D243" s="161"/>
      <c r="E243" s="165">
        <v>157.32</v>
      </c>
      <c r="F243" s="168"/>
      <c r="G243" s="168"/>
      <c r="H243" s="168"/>
      <c r="I243" s="168"/>
      <c r="J243" s="168"/>
      <c r="K243" s="168"/>
      <c r="L243" s="168"/>
      <c r="M243" s="168"/>
      <c r="N243" s="159"/>
      <c r="O243" s="159"/>
      <c r="P243" s="159"/>
      <c r="Q243" s="159"/>
      <c r="R243" s="159"/>
      <c r="S243" s="159"/>
      <c r="T243" s="160"/>
      <c r="U243" s="159"/>
      <c r="V243" s="149"/>
      <c r="W243" s="149"/>
      <c r="X243" s="149"/>
      <c r="Y243" s="149"/>
      <c r="Z243" s="149"/>
      <c r="AA243" s="149"/>
      <c r="AB243" s="149"/>
      <c r="AC243" s="149"/>
      <c r="AD243" s="149"/>
      <c r="AE243" s="149" t="s">
        <v>111</v>
      </c>
      <c r="AF243" s="149">
        <v>0</v>
      </c>
      <c r="AG243" s="149"/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ht="22.5" outlineLevel="1" x14ac:dyDescent="0.2">
      <c r="A244" s="150">
        <v>82</v>
      </c>
      <c r="B244" s="157" t="s">
        <v>377</v>
      </c>
      <c r="C244" s="188" t="s">
        <v>378</v>
      </c>
      <c r="D244" s="159" t="s">
        <v>167</v>
      </c>
      <c r="E244" s="164">
        <v>12</v>
      </c>
      <c r="F244" s="167">
        <f>H244+J244</f>
        <v>0</v>
      </c>
      <c r="G244" s="168">
        <f>ROUND(E244*F244,2)</f>
        <v>0</v>
      </c>
      <c r="H244" s="168"/>
      <c r="I244" s="168">
        <f>ROUND(E244*H244,2)</f>
        <v>0</v>
      </c>
      <c r="J244" s="168"/>
      <c r="K244" s="168">
        <f>ROUND(E244*J244,2)</f>
        <v>0</v>
      </c>
      <c r="L244" s="168">
        <v>21</v>
      </c>
      <c r="M244" s="168">
        <f>G244*(1+L244/100)</f>
        <v>0</v>
      </c>
      <c r="N244" s="159">
        <v>1.1000000000000001E-3</v>
      </c>
      <c r="O244" s="159">
        <f>ROUND(E244*N244,5)</f>
        <v>1.32E-2</v>
      </c>
      <c r="P244" s="159">
        <v>0</v>
      </c>
      <c r="Q244" s="159">
        <f>ROUND(E244*P244,5)</f>
        <v>0</v>
      </c>
      <c r="R244" s="159"/>
      <c r="S244" s="159"/>
      <c r="T244" s="160">
        <v>0.33</v>
      </c>
      <c r="U244" s="159">
        <f>ROUND(E244*T244,2)</f>
        <v>3.96</v>
      </c>
      <c r="V244" s="149"/>
      <c r="W244" s="149"/>
      <c r="X244" s="149"/>
      <c r="Y244" s="149"/>
      <c r="Z244" s="149"/>
      <c r="AA244" s="149"/>
      <c r="AB244" s="149"/>
      <c r="AC244" s="149"/>
      <c r="AD244" s="149"/>
      <c r="AE244" s="149" t="s">
        <v>109</v>
      </c>
      <c r="AF244" s="149"/>
      <c r="AG244" s="149"/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50"/>
      <c r="B245" s="157"/>
      <c r="C245" s="189" t="s">
        <v>379</v>
      </c>
      <c r="D245" s="161"/>
      <c r="E245" s="165">
        <v>12</v>
      </c>
      <c r="F245" s="168"/>
      <c r="G245" s="168"/>
      <c r="H245" s="168"/>
      <c r="I245" s="168"/>
      <c r="J245" s="168"/>
      <c r="K245" s="168"/>
      <c r="L245" s="168"/>
      <c r="M245" s="168"/>
      <c r="N245" s="159"/>
      <c r="O245" s="159"/>
      <c r="P245" s="159"/>
      <c r="Q245" s="159"/>
      <c r="R245" s="159"/>
      <c r="S245" s="159"/>
      <c r="T245" s="160"/>
      <c r="U245" s="159"/>
      <c r="V245" s="149"/>
      <c r="W245" s="149"/>
      <c r="X245" s="149"/>
      <c r="Y245" s="149"/>
      <c r="Z245" s="149"/>
      <c r="AA245" s="149"/>
      <c r="AB245" s="149"/>
      <c r="AC245" s="149"/>
      <c r="AD245" s="149"/>
      <c r="AE245" s="149" t="s">
        <v>111</v>
      </c>
      <c r="AF245" s="149">
        <v>0</v>
      </c>
      <c r="AG245" s="149"/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ht="22.5" outlineLevel="1" x14ac:dyDescent="0.2">
      <c r="A246" s="150">
        <v>83</v>
      </c>
      <c r="B246" s="157" t="s">
        <v>380</v>
      </c>
      <c r="C246" s="188" t="s">
        <v>381</v>
      </c>
      <c r="D246" s="159" t="s">
        <v>167</v>
      </c>
      <c r="E246" s="164">
        <v>1</v>
      </c>
      <c r="F246" s="167">
        <f>H246+J246</f>
        <v>0</v>
      </c>
      <c r="G246" s="168">
        <f>ROUND(E246*F246,2)</f>
        <v>0</v>
      </c>
      <c r="H246" s="168"/>
      <c r="I246" s="168">
        <f>ROUND(E246*H246,2)</f>
        <v>0</v>
      </c>
      <c r="J246" s="168"/>
      <c r="K246" s="168">
        <f>ROUND(E246*J246,2)</f>
        <v>0</v>
      </c>
      <c r="L246" s="168">
        <v>21</v>
      </c>
      <c r="M246" s="168">
        <f>G246*(1+L246/100)</f>
        <v>0</v>
      </c>
      <c r="N246" s="159">
        <v>7.1000000000000002E-4</v>
      </c>
      <c r="O246" s="159">
        <f>ROUND(E246*N246,5)</f>
        <v>7.1000000000000002E-4</v>
      </c>
      <c r="P246" s="159">
        <v>0</v>
      </c>
      <c r="Q246" s="159">
        <f>ROUND(E246*P246,5)</f>
        <v>0</v>
      </c>
      <c r="R246" s="159"/>
      <c r="S246" s="159"/>
      <c r="T246" s="160">
        <v>0.33</v>
      </c>
      <c r="U246" s="159">
        <f>ROUND(E246*T246,2)</f>
        <v>0.33</v>
      </c>
      <c r="V246" s="149"/>
      <c r="W246" s="149"/>
      <c r="X246" s="149"/>
      <c r="Y246" s="149"/>
      <c r="Z246" s="149"/>
      <c r="AA246" s="149"/>
      <c r="AB246" s="149"/>
      <c r="AC246" s="149"/>
      <c r="AD246" s="149"/>
      <c r="AE246" s="149" t="s">
        <v>109</v>
      </c>
      <c r="AF246" s="149"/>
      <c r="AG246" s="149"/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50"/>
      <c r="B247" s="157"/>
      <c r="C247" s="189" t="s">
        <v>49</v>
      </c>
      <c r="D247" s="161"/>
      <c r="E247" s="165">
        <v>1</v>
      </c>
      <c r="F247" s="168"/>
      <c r="G247" s="168"/>
      <c r="H247" s="168"/>
      <c r="I247" s="168"/>
      <c r="J247" s="168"/>
      <c r="K247" s="168"/>
      <c r="L247" s="168"/>
      <c r="M247" s="168"/>
      <c r="N247" s="159"/>
      <c r="O247" s="159"/>
      <c r="P247" s="159"/>
      <c r="Q247" s="159"/>
      <c r="R247" s="159"/>
      <c r="S247" s="159"/>
      <c r="T247" s="160"/>
      <c r="U247" s="159"/>
      <c r="V247" s="149"/>
      <c r="W247" s="149"/>
      <c r="X247" s="149"/>
      <c r="Y247" s="149"/>
      <c r="Z247" s="149"/>
      <c r="AA247" s="149"/>
      <c r="AB247" s="149"/>
      <c r="AC247" s="149"/>
      <c r="AD247" s="149"/>
      <c r="AE247" s="149" t="s">
        <v>111</v>
      </c>
      <c r="AF247" s="149">
        <v>0</v>
      </c>
      <c r="AG247" s="149"/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ht="22.5" outlineLevel="1" x14ac:dyDescent="0.2">
      <c r="A248" s="150">
        <v>84</v>
      </c>
      <c r="B248" s="157" t="s">
        <v>382</v>
      </c>
      <c r="C248" s="188" t="s">
        <v>383</v>
      </c>
      <c r="D248" s="159" t="s">
        <v>167</v>
      </c>
      <c r="E248" s="164">
        <v>1</v>
      </c>
      <c r="F248" s="167">
        <f>H248+J248</f>
        <v>0</v>
      </c>
      <c r="G248" s="168">
        <f>ROUND(E248*F248,2)</f>
        <v>0</v>
      </c>
      <c r="H248" s="168"/>
      <c r="I248" s="168">
        <f>ROUND(E248*H248,2)</f>
        <v>0</v>
      </c>
      <c r="J248" s="168"/>
      <c r="K248" s="168">
        <f>ROUND(E248*J248,2)</f>
        <v>0</v>
      </c>
      <c r="L248" s="168">
        <v>21</v>
      </c>
      <c r="M248" s="168">
        <f>G248*(1+L248/100)</f>
        <v>0</v>
      </c>
      <c r="N248" s="159">
        <v>1.0000000000000001E-5</v>
      </c>
      <c r="O248" s="159">
        <f>ROUND(E248*N248,5)</f>
        <v>1.0000000000000001E-5</v>
      </c>
      <c r="P248" s="159">
        <v>0</v>
      </c>
      <c r="Q248" s="159">
        <f>ROUND(E248*P248,5)</f>
        <v>0</v>
      </c>
      <c r="R248" s="159"/>
      <c r="S248" s="159"/>
      <c r="T248" s="160">
        <v>0.17599999999999999</v>
      </c>
      <c r="U248" s="159">
        <f>ROUND(E248*T248,2)</f>
        <v>0.18</v>
      </c>
      <c r="V248" s="149"/>
      <c r="W248" s="149"/>
      <c r="X248" s="149"/>
      <c r="Y248" s="149"/>
      <c r="Z248" s="149"/>
      <c r="AA248" s="149"/>
      <c r="AB248" s="149"/>
      <c r="AC248" s="149"/>
      <c r="AD248" s="149"/>
      <c r="AE248" s="149" t="s">
        <v>109</v>
      </c>
      <c r="AF248" s="149"/>
      <c r="AG248" s="149"/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0"/>
      <c r="B249" s="157"/>
      <c r="C249" s="189" t="s">
        <v>49</v>
      </c>
      <c r="D249" s="161"/>
      <c r="E249" s="165">
        <v>1</v>
      </c>
      <c r="F249" s="168"/>
      <c r="G249" s="168"/>
      <c r="H249" s="168"/>
      <c r="I249" s="168"/>
      <c r="J249" s="168"/>
      <c r="K249" s="168"/>
      <c r="L249" s="168"/>
      <c r="M249" s="168"/>
      <c r="N249" s="159"/>
      <c r="O249" s="159"/>
      <c r="P249" s="159"/>
      <c r="Q249" s="159"/>
      <c r="R249" s="159"/>
      <c r="S249" s="159"/>
      <c r="T249" s="160"/>
      <c r="U249" s="159"/>
      <c r="V249" s="149"/>
      <c r="W249" s="149"/>
      <c r="X249" s="149"/>
      <c r="Y249" s="149"/>
      <c r="Z249" s="149"/>
      <c r="AA249" s="149"/>
      <c r="AB249" s="149"/>
      <c r="AC249" s="149"/>
      <c r="AD249" s="149"/>
      <c r="AE249" s="149" t="s">
        <v>111</v>
      </c>
      <c r="AF249" s="149">
        <v>0</v>
      </c>
      <c r="AG249" s="149"/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50">
        <v>85</v>
      </c>
      <c r="B250" s="157" t="s">
        <v>384</v>
      </c>
      <c r="C250" s="188" t="s">
        <v>385</v>
      </c>
      <c r="D250" s="159" t="s">
        <v>167</v>
      </c>
      <c r="E250" s="164">
        <v>1</v>
      </c>
      <c r="F250" s="167">
        <f>H250+J250</f>
        <v>0</v>
      </c>
      <c r="G250" s="168">
        <f>ROUND(E250*F250,2)</f>
        <v>0</v>
      </c>
      <c r="H250" s="168"/>
      <c r="I250" s="168">
        <f>ROUND(E250*H250,2)</f>
        <v>0</v>
      </c>
      <c r="J250" s="168"/>
      <c r="K250" s="168">
        <f>ROUND(E250*J250,2)</f>
        <v>0</v>
      </c>
      <c r="L250" s="168">
        <v>21</v>
      </c>
      <c r="M250" s="168">
        <f>G250*(1+L250/100)</f>
        <v>0</v>
      </c>
      <c r="N250" s="159">
        <v>4.2000000000000002E-4</v>
      </c>
      <c r="O250" s="159">
        <f>ROUND(E250*N250,5)</f>
        <v>4.2000000000000002E-4</v>
      </c>
      <c r="P250" s="159">
        <v>0</v>
      </c>
      <c r="Q250" s="159">
        <f>ROUND(E250*P250,5)</f>
        <v>0</v>
      </c>
      <c r="R250" s="159"/>
      <c r="S250" s="159"/>
      <c r="T250" s="160">
        <v>0</v>
      </c>
      <c r="U250" s="159">
        <f>ROUND(E250*T250,2)</f>
        <v>0</v>
      </c>
      <c r="V250" s="149"/>
      <c r="W250" s="149"/>
      <c r="X250" s="149"/>
      <c r="Y250" s="149"/>
      <c r="Z250" s="149"/>
      <c r="AA250" s="149"/>
      <c r="AB250" s="149"/>
      <c r="AC250" s="149"/>
      <c r="AD250" s="149"/>
      <c r="AE250" s="149" t="s">
        <v>268</v>
      </c>
      <c r="AF250" s="149"/>
      <c r="AG250" s="149"/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0"/>
      <c r="B251" s="157"/>
      <c r="C251" s="189" t="s">
        <v>49</v>
      </c>
      <c r="D251" s="161"/>
      <c r="E251" s="165">
        <v>1</v>
      </c>
      <c r="F251" s="168"/>
      <c r="G251" s="168"/>
      <c r="H251" s="168"/>
      <c r="I251" s="168"/>
      <c r="J251" s="168"/>
      <c r="K251" s="168"/>
      <c r="L251" s="168"/>
      <c r="M251" s="168"/>
      <c r="N251" s="159"/>
      <c r="O251" s="159"/>
      <c r="P251" s="159"/>
      <c r="Q251" s="159"/>
      <c r="R251" s="159"/>
      <c r="S251" s="159"/>
      <c r="T251" s="160"/>
      <c r="U251" s="159"/>
      <c r="V251" s="149"/>
      <c r="W251" s="149"/>
      <c r="X251" s="149"/>
      <c r="Y251" s="149"/>
      <c r="Z251" s="149"/>
      <c r="AA251" s="149"/>
      <c r="AB251" s="149"/>
      <c r="AC251" s="149"/>
      <c r="AD251" s="149"/>
      <c r="AE251" s="149" t="s">
        <v>111</v>
      </c>
      <c r="AF251" s="149">
        <v>0</v>
      </c>
      <c r="AG251" s="149"/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x14ac:dyDescent="0.2">
      <c r="A252" s="151" t="s">
        <v>104</v>
      </c>
      <c r="B252" s="158" t="s">
        <v>67</v>
      </c>
      <c r="C252" s="190" t="s">
        <v>68</v>
      </c>
      <c r="D252" s="162"/>
      <c r="E252" s="166"/>
      <c r="F252" s="169"/>
      <c r="G252" s="169">
        <f>SUMIF(AE253:AE264,"&lt;&gt;NOR",G253:G264)</f>
        <v>0</v>
      </c>
      <c r="H252" s="169"/>
      <c r="I252" s="169">
        <f>SUM(I253:I264)</f>
        <v>0</v>
      </c>
      <c r="J252" s="169"/>
      <c r="K252" s="169">
        <f>SUM(K253:K264)</f>
        <v>0</v>
      </c>
      <c r="L252" s="169"/>
      <c r="M252" s="169">
        <f>SUM(M253:M264)</f>
        <v>0</v>
      </c>
      <c r="N252" s="162"/>
      <c r="O252" s="162">
        <f>SUM(O253:O264)</f>
        <v>93.688220000000001</v>
      </c>
      <c r="P252" s="162"/>
      <c r="Q252" s="162">
        <f>SUM(Q253:Q264)</f>
        <v>0</v>
      </c>
      <c r="R252" s="162"/>
      <c r="S252" s="162"/>
      <c r="T252" s="163"/>
      <c r="U252" s="162">
        <f>SUM(U253:U264)</f>
        <v>68.150000000000006</v>
      </c>
      <c r="AE252" t="s">
        <v>105</v>
      </c>
    </row>
    <row r="253" spans="1:60" outlineLevel="1" x14ac:dyDescent="0.2">
      <c r="A253" s="150">
        <v>86</v>
      </c>
      <c r="B253" s="157" t="s">
        <v>362</v>
      </c>
      <c r="C253" s="188" t="s">
        <v>363</v>
      </c>
      <c r="D253" s="159" t="s">
        <v>108</v>
      </c>
      <c r="E253" s="164">
        <v>50</v>
      </c>
      <c r="F253" s="167">
        <f>H253+J253</f>
        <v>0</v>
      </c>
      <c r="G253" s="168">
        <f>ROUND(E253*F253,2)</f>
        <v>0</v>
      </c>
      <c r="H253" s="168"/>
      <c r="I253" s="168">
        <f>ROUND(E253*H253,2)</f>
        <v>0</v>
      </c>
      <c r="J253" s="168"/>
      <c r="K253" s="168">
        <f>ROUND(E253*J253,2)</f>
        <v>0</v>
      </c>
      <c r="L253" s="168">
        <v>21</v>
      </c>
      <c r="M253" s="168">
        <f>G253*(1+L253/100)</f>
        <v>0</v>
      </c>
      <c r="N253" s="159">
        <v>1.665</v>
      </c>
      <c r="O253" s="159">
        <f>ROUND(E253*N253,5)</f>
        <v>83.25</v>
      </c>
      <c r="P253" s="159">
        <v>0</v>
      </c>
      <c r="Q253" s="159">
        <f>ROUND(E253*P253,5)</f>
        <v>0</v>
      </c>
      <c r="R253" s="159"/>
      <c r="S253" s="159"/>
      <c r="T253" s="160">
        <v>0.92</v>
      </c>
      <c r="U253" s="159">
        <f>ROUND(E253*T253,2)</f>
        <v>46</v>
      </c>
      <c r="V253" s="149"/>
      <c r="W253" s="149"/>
      <c r="X253" s="149"/>
      <c r="Y253" s="149"/>
      <c r="Z253" s="149"/>
      <c r="AA253" s="149"/>
      <c r="AB253" s="149"/>
      <c r="AC253" s="149"/>
      <c r="AD253" s="149"/>
      <c r="AE253" s="149" t="s">
        <v>109</v>
      </c>
      <c r="AF253" s="149"/>
      <c r="AG253" s="149"/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1" x14ac:dyDescent="0.2">
      <c r="A254" s="150"/>
      <c r="B254" s="157"/>
      <c r="C254" s="250" t="s">
        <v>367</v>
      </c>
      <c r="D254" s="251"/>
      <c r="E254" s="252"/>
      <c r="F254" s="253"/>
      <c r="G254" s="254"/>
      <c r="H254" s="168"/>
      <c r="I254" s="168"/>
      <c r="J254" s="168"/>
      <c r="K254" s="168"/>
      <c r="L254" s="168"/>
      <c r="M254" s="168"/>
      <c r="N254" s="159"/>
      <c r="O254" s="159"/>
      <c r="P254" s="159"/>
      <c r="Q254" s="159"/>
      <c r="R254" s="159"/>
      <c r="S254" s="159"/>
      <c r="T254" s="160"/>
      <c r="U254" s="159"/>
      <c r="V254" s="149"/>
      <c r="W254" s="149"/>
      <c r="X254" s="149"/>
      <c r="Y254" s="149"/>
      <c r="Z254" s="149"/>
      <c r="AA254" s="149"/>
      <c r="AB254" s="149"/>
      <c r="AC254" s="149"/>
      <c r="AD254" s="149"/>
      <c r="AE254" s="149" t="s">
        <v>160</v>
      </c>
      <c r="AF254" s="149"/>
      <c r="AG254" s="149"/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52" t="str">
        <f>C254</f>
        <v>Frakce kameniva 8-16 mm.</v>
      </c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50"/>
      <c r="B255" s="157"/>
      <c r="C255" s="189" t="s">
        <v>386</v>
      </c>
      <c r="D255" s="161"/>
      <c r="E255" s="165">
        <v>50</v>
      </c>
      <c r="F255" s="168"/>
      <c r="G255" s="168"/>
      <c r="H255" s="168"/>
      <c r="I255" s="168"/>
      <c r="J255" s="168"/>
      <c r="K255" s="168"/>
      <c r="L255" s="168"/>
      <c r="M255" s="168"/>
      <c r="N255" s="159"/>
      <c r="O255" s="159"/>
      <c r="P255" s="159"/>
      <c r="Q255" s="159"/>
      <c r="R255" s="159"/>
      <c r="S255" s="159"/>
      <c r="T255" s="160"/>
      <c r="U255" s="159"/>
      <c r="V255" s="149"/>
      <c r="W255" s="149"/>
      <c r="X255" s="149"/>
      <c r="Y255" s="149"/>
      <c r="Z255" s="149"/>
      <c r="AA255" s="149"/>
      <c r="AB255" s="149"/>
      <c r="AC255" s="149"/>
      <c r="AD255" s="149"/>
      <c r="AE255" s="149" t="s">
        <v>111</v>
      </c>
      <c r="AF255" s="149">
        <v>0</v>
      </c>
      <c r="AG255" s="149"/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 x14ac:dyDescent="0.2">
      <c r="A256" s="150">
        <v>87</v>
      </c>
      <c r="B256" s="157" t="s">
        <v>369</v>
      </c>
      <c r="C256" s="188" t="s">
        <v>370</v>
      </c>
      <c r="D256" s="159" t="s">
        <v>139</v>
      </c>
      <c r="E256" s="164">
        <v>125</v>
      </c>
      <c r="F256" s="167">
        <f>H256+J256</f>
        <v>0</v>
      </c>
      <c r="G256" s="168">
        <f>ROUND(E256*F256,2)</f>
        <v>0</v>
      </c>
      <c r="H256" s="168"/>
      <c r="I256" s="168">
        <f>ROUND(E256*H256,2)</f>
        <v>0</v>
      </c>
      <c r="J256" s="168"/>
      <c r="K256" s="168">
        <f>ROUND(E256*J256,2)</f>
        <v>0</v>
      </c>
      <c r="L256" s="168">
        <v>21</v>
      </c>
      <c r="M256" s="168">
        <f>G256*(1+L256/100)</f>
        <v>0</v>
      </c>
      <c r="N256" s="159">
        <v>1.7000000000000001E-4</v>
      </c>
      <c r="O256" s="159">
        <f>ROUND(E256*N256,5)</f>
        <v>2.1250000000000002E-2</v>
      </c>
      <c r="P256" s="159">
        <v>0</v>
      </c>
      <c r="Q256" s="159">
        <f>ROUND(E256*P256,5)</f>
        <v>0</v>
      </c>
      <c r="R256" s="159"/>
      <c r="S256" s="159"/>
      <c r="T256" s="160">
        <v>7.4999999999999997E-2</v>
      </c>
      <c r="U256" s="159">
        <f>ROUND(E256*T256,2)</f>
        <v>9.3800000000000008</v>
      </c>
      <c r="V256" s="149"/>
      <c r="W256" s="149"/>
      <c r="X256" s="149"/>
      <c r="Y256" s="149"/>
      <c r="Z256" s="149"/>
      <c r="AA256" s="149"/>
      <c r="AB256" s="149"/>
      <c r="AC256" s="149"/>
      <c r="AD256" s="149"/>
      <c r="AE256" s="149" t="s">
        <v>109</v>
      </c>
      <c r="AF256" s="149"/>
      <c r="AG256" s="149"/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50"/>
      <c r="B257" s="157"/>
      <c r="C257" s="189" t="s">
        <v>387</v>
      </c>
      <c r="D257" s="161"/>
      <c r="E257" s="165">
        <v>125</v>
      </c>
      <c r="F257" s="168"/>
      <c r="G257" s="168"/>
      <c r="H257" s="168"/>
      <c r="I257" s="168"/>
      <c r="J257" s="168"/>
      <c r="K257" s="168"/>
      <c r="L257" s="168"/>
      <c r="M257" s="168"/>
      <c r="N257" s="159"/>
      <c r="O257" s="159"/>
      <c r="P257" s="159"/>
      <c r="Q257" s="159"/>
      <c r="R257" s="159"/>
      <c r="S257" s="159"/>
      <c r="T257" s="160"/>
      <c r="U257" s="159"/>
      <c r="V257" s="149"/>
      <c r="W257" s="149"/>
      <c r="X257" s="149"/>
      <c r="Y257" s="149"/>
      <c r="Z257" s="149"/>
      <c r="AA257" s="149"/>
      <c r="AB257" s="149"/>
      <c r="AC257" s="149"/>
      <c r="AD257" s="149"/>
      <c r="AE257" s="149" t="s">
        <v>111</v>
      </c>
      <c r="AF257" s="149">
        <v>0</v>
      </c>
      <c r="AG257" s="149"/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50">
        <v>88</v>
      </c>
      <c r="B258" s="157" t="s">
        <v>373</v>
      </c>
      <c r="C258" s="188" t="s">
        <v>374</v>
      </c>
      <c r="D258" s="159" t="s">
        <v>139</v>
      </c>
      <c r="E258" s="164">
        <v>143.75</v>
      </c>
      <c r="F258" s="167">
        <f>H258+J258</f>
        <v>0</v>
      </c>
      <c r="G258" s="168">
        <f>ROUND(E258*F258,2)</f>
        <v>0</v>
      </c>
      <c r="H258" s="168"/>
      <c r="I258" s="168">
        <f>ROUND(E258*H258,2)</f>
        <v>0</v>
      </c>
      <c r="J258" s="168"/>
      <c r="K258" s="168">
        <f>ROUND(E258*J258,2)</f>
        <v>0</v>
      </c>
      <c r="L258" s="168">
        <v>21</v>
      </c>
      <c r="M258" s="168">
        <f>G258*(1+L258/100)</f>
        <v>0</v>
      </c>
      <c r="N258" s="159">
        <v>2.0000000000000001E-4</v>
      </c>
      <c r="O258" s="159">
        <f>ROUND(E258*N258,5)</f>
        <v>2.8750000000000001E-2</v>
      </c>
      <c r="P258" s="159">
        <v>0</v>
      </c>
      <c r="Q258" s="159">
        <f>ROUND(E258*P258,5)</f>
        <v>0</v>
      </c>
      <c r="R258" s="159"/>
      <c r="S258" s="159"/>
      <c r="T258" s="160">
        <v>0</v>
      </c>
      <c r="U258" s="159">
        <f>ROUND(E258*T258,2)</f>
        <v>0</v>
      </c>
      <c r="V258" s="149"/>
      <c r="W258" s="149"/>
      <c r="X258" s="149"/>
      <c r="Y258" s="149"/>
      <c r="Z258" s="149"/>
      <c r="AA258" s="149"/>
      <c r="AB258" s="149"/>
      <c r="AC258" s="149"/>
      <c r="AD258" s="149"/>
      <c r="AE258" s="149" t="s">
        <v>268</v>
      </c>
      <c r="AF258" s="149"/>
      <c r="AG258" s="149"/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50"/>
      <c r="B259" s="157"/>
      <c r="C259" s="189" t="s">
        <v>388</v>
      </c>
      <c r="D259" s="161"/>
      <c r="E259" s="165">
        <v>143.75</v>
      </c>
      <c r="F259" s="168"/>
      <c r="G259" s="168"/>
      <c r="H259" s="168"/>
      <c r="I259" s="168"/>
      <c r="J259" s="168"/>
      <c r="K259" s="168"/>
      <c r="L259" s="168"/>
      <c r="M259" s="168"/>
      <c r="N259" s="159"/>
      <c r="O259" s="159"/>
      <c r="P259" s="159"/>
      <c r="Q259" s="159"/>
      <c r="R259" s="159"/>
      <c r="S259" s="159"/>
      <c r="T259" s="160"/>
      <c r="U259" s="159"/>
      <c r="V259" s="149"/>
      <c r="W259" s="149"/>
      <c r="X259" s="149"/>
      <c r="Y259" s="149"/>
      <c r="Z259" s="149"/>
      <c r="AA259" s="149"/>
      <c r="AB259" s="149"/>
      <c r="AC259" s="149"/>
      <c r="AD259" s="149"/>
      <c r="AE259" s="149" t="s">
        <v>111</v>
      </c>
      <c r="AF259" s="149">
        <v>0</v>
      </c>
      <c r="AG259" s="149"/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50">
        <v>89</v>
      </c>
      <c r="B260" s="157" t="s">
        <v>389</v>
      </c>
      <c r="C260" s="188" t="s">
        <v>390</v>
      </c>
      <c r="D260" s="159" t="s">
        <v>139</v>
      </c>
      <c r="E260" s="164">
        <v>40</v>
      </c>
      <c r="F260" s="167">
        <f>H260+J260</f>
        <v>0</v>
      </c>
      <c r="G260" s="168">
        <f>ROUND(E260*F260,2)</f>
        <v>0</v>
      </c>
      <c r="H260" s="168"/>
      <c r="I260" s="168">
        <f>ROUND(E260*H260,2)</f>
        <v>0</v>
      </c>
      <c r="J260" s="168"/>
      <c r="K260" s="168">
        <f>ROUND(E260*J260,2)</f>
        <v>0</v>
      </c>
      <c r="L260" s="168">
        <v>21</v>
      </c>
      <c r="M260" s="168">
        <f>G260*(1+L260/100)</f>
        <v>0</v>
      </c>
      <c r="N260" s="159">
        <v>0.1012</v>
      </c>
      <c r="O260" s="159">
        <f>ROUND(E260*N260,5)</f>
        <v>4.048</v>
      </c>
      <c r="P260" s="159">
        <v>0</v>
      </c>
      <c r="Q260" s="159">
        <f>ROUND(E260*P260,5)</f>
        <v>0</v>
      </c>
      <c r="R260" s="159"/>
      <c r="S260" s="159"/>
      <c r="T260" s="160">
        <v>2.4E-2</v>
      </c>
      <c r="U260" s="159">
        <f>ROUND(E260*T260,2)</f>
        <v>0.96</v>
      </c>
      <c r="V260" s="149"/>
      <c r="W260" s="149"/>
      <c r="X260" s="149"/>
      <c r="Y260" s="149"/>
      <c r="Z260" s="149"/>
      <c r="AA260" s="149"/>
      <c r="AB260" s="149"/>
      <c r="AC260" s="149"/>
      <c r="AD260" s="149"/>
      <c r="AE260" s="149" t="s">
        <v>109</v>
      </c>
      <c r="AF260" s="149"/>
      <c r="AG260" s="149"/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 x14ac:dyDescent="0.2">
      <c r="A261" s="150"/>
      <c r="B261" s="157"/>
      <c r="C261" s="250" t="s">
        <v>391</v>
      </c>
      <c r="D261" s="251"/>
      <c r="E261" s="252"/>
      <c r="F261" s="253"/>
      <c r="G261" s="254"/>
      <c r="H261" s="168"/>
      <c r="I261" s="168"/>
      <c r="J261" s="168"/>
      <c r="K261" s="168"/>
      <c r="L261" s="168"/>
      <c r="M261" s="168"/>
      <c r="N261" s="159"/>
      <c r="O261" s="159"/>
      <c r="P261" s="159"/>
      <c r="Q261" s="159"/>
      <c r="R261" s="159"/>
      <c r="S261" s="159"/>
      <c r="T261" s="160"/>
      <c r="U261" s="159"/>
      <c r="V261" s="149"/>
      <c r="W261" s="149"/>
      <c r="X261" s="149"/>
      <c r="Y261" s="149"/>
      <c r="Z261" s="149"/>
      <c r="AA261" s="149"/>
      <c r="AB261" s="149"/>
      <c r="AC261" s="149"/>
      <c r="AD261" s="149"/>
      <c r="AE261" s="149" t="s">
        <v>160</v>
      </c>
      <c r="AF261" s="149"/>
      <c r="AG261" s="149"/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52" t="str">
        <f>C261</f>
        <v>Frakce 0-2 mm</v>
      </c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50"/>
      <c r="B262" s="157"/>
      <c r="C262" s="189" t="s">
        <v>392</v>
      </c>
      <c r="D262" s="161"/>
      <c r="E262" s="165">
        <v>40</v>
      </c>
      <c r="F262" s="168"/>
      <c r="G262" s="168"/>
      <c r="H262" s="168"/>
      <c r="I262" s="168"/>
      <c r="J262" s="168"/>
      <c r="K262" s="168"/>
      <c r="L262" s="168"/>
      <c r="M262" s="168"/>
      <c r="N262" s="159"/>
      <c r="O262" s="159"/>
      <c r="P262" s="159"/>
      <c r="Q262" s="159"/>
      <c r="R262" s="159"/>
      <c r="S262" s="159"/>
      <c r="T262" s="160"/>
      <c r="U262" s="159"/>
      <c r="V262" s="149"/>
      <c r="W262" s="149"/>
      <c r="X262" s="149"/>
      <c r="Y262" s="149"/>
      <c r="Z262" s="149"/>
      <c r="AA262" s="149"/>
      <c r="AB262" s="149"/>
      <c r="AC262" s="149"/>
      <c r="AD262" s="149"/>
      <c r="AE262" s="149" t="s">
        <v>111</v>
      </c>
      <c r="AF262" s="149">
        <v>0</v>
      </c>
      <c r="AG262" s="149"/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ht="22.5" outlineLevel="1" x14ac:dyDescent="0.2">
      <c r="A263" s="150">
        <v>90</v>
      </c>
      <c r="B263" s="157" t="s">
        <v>393</v>
      </c>
      <c r="C263" s="188" t="s">
        <v>394</v>
      </c>
      <c r="D263" s="159" t="s">
        <v>167</v>
      </c>
      <c r="E263" s="164">
        <v>2</v>
      </c>
      <c r="F263" s="167">
        <f>H263+J263</f>
        <v>0</v>
      </c>
      <c r="G263" s="168">
        <f>ROUND(E263*F263,2)</f>
        <v>0</v>
      </c>
      <c r="H263" s="168"/>
      <c r="I263" s="168">
        <f>ROUND(E263*H263,2)</f>
        <v>0</v>
      </c>
      <c r="J263" s="168"/>
      <c r="K263" s="168">
        <f>ROUND(E263*J263,2)</f>
        <v>0</v>
      </c>
      <c r="L263" s="168">
        <v>21</v>
      </c>
      <c r="M263" s="168">
        <f>G263*(1+L263/100)</f>
        <v>0</v>
      </c>
      <c r="N263" s="159">
        <v>3.1701100000000002</v>
      </c>
      <c r="O263" s="159">
        <f>ROUND(E263*N263,5)</f>
        <v>6.3402200000000004</v>
      </c>
      <c r="P263" s="159">
        <v>0</v>
      </c>
      <c r="Q263" s="159">
        <f>ROUND(E263*P263,5)</f>
        <v>0</v>
      </c>
      <c r="R263" s="159"/>
      <c r="S263" s="159"/>
      <c r="T263" s="160">
        <v>5.90449</v>
      </c>
      <c r="U263" s="159">
        <f>ROUND(E263*T263,2)</f>
        <v>11.81</v>
      </c>
      <c r="V263" s="149"/>
      <c r="W263" s="149"/>
      <c r="X263" s="149"/>
      <c r="Y263" s="149"/>
      <c r="Z263" s="149"/>
      <c r="AA263" s="149"/>
      <c r="AB263" s="149"/>
      <c r="AC263" s="149"/>
      <c r="AD263" s="149"/>
      <c r="AE263" s="149" t="s">
        <v>109</v>
      </c>
      <c r="AF263" s="149"/>
      <c r="AG263" s="149"/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50"/>
      <c r="B264" s="157"/>
      <c r="C264" s="189" t="s">
        <v>53</v>
      </c>
      <c r="D264" s="161"/>
      <c r="E264" s="165">
        <v>2</v>
      </c>
      <c r="F264" s="168"/>
      <c r="G264" s="168"/>
      <c r="H264" s="168"/>
      <c r="I264" s="168"/>
      <c r="J264" s="168"/>
      <c r="K264" s="168"/>
      <c r="L264" s="168"/>
      <c r="M264" s="168"/>
      <c r="N264" s="159"/>
      <c r="O264" s="159"/>
      <c r="P264" s="159"/>
      <c r="Q264" s="159"/>
      <c r="R264" s="159"/>
      <c r="S264" s="159"/>
      <c r="T264" s="160"/>
      <c r="U264" s="159"/>
      <c r="V264" s="149"/>
      <c r="W264" s="149"/>
      <c r="X264" s="149"/>
      <c r="Y264" s="149"/>
      <c r="Z264" s="149"/>
      <c r="AA264" s="149"/>
      <c r="AB264" s="149"/>
      <c r="AC264" s="149"/>
      <c r="AD264" s="149"/>
      <c r="AE264" s="149" t="s">
        <v>111</v>
      </c>
      <c r="AF264" s="149">
        <v>0</v>
      </c>
      <c r="AG264" s="149"/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x14ac:dyDescent="0.2">
      <c r="A265" s="151" t="s">
        <v>104</v>
      </c>
      <c r="B265" s="158" t="s">
        <v>69</v>
      </c>
      <c r="C265" s="190" t="s">
        <v>70</v>
      </c>
      <c r="D265" s="162"/>
      <c r="E265" s="166"/>
      <c r="F265" s="169"/>
      <c r="G265" s="169">
        <f>SUMIF(AE266:AE278,"&lt;&gt;NOR",G266:G278)</f>
        <v>0</v>
      </c>
      <c r="H265" s="169"/>
      <c r="I265" s="169">
        <f>SUM(I266:I278)</f>
        <v>0</v>
      </c>
      <c r="J265" s="169"/>
      <c r="K265" s="169">
        <f>SUM(K266:K278)</f>
        <v>0</v>
      </c>
      <c r="L265" s="169"/>
      <c r="M265" s="169">
        <f>SUM(M266:M278)</f>
        <v>0</v>
      </c>
      <c r="N265" s="162"/>
      <c r="O265" s="162">
        <f>SUM(O266:O278)</f>
        <v>41.496780000000001</v>
      </c>
      <c r="P265" s="162"/>
      <c r="Q265" s="162">
        <f>SUM(Q266:Q278)</f>
        <v>0</v>
      </c>
      <c r="R265" s="162"/>
      <c r="S265" s="162"/>
      <c r="T265" s="163"/>
      <c r="U265" s="162">
        <f>SUM(U266:U278)</f>
        <v>35.71</v>
      </c>
      <c r="AE265" t="s">
        <v>105</v>
      </c>
    </row>
    <row r="266" spans="1:60" outlineLevel="1" x14ac:dyDescent="0.2">
      <c r="A266" s="150">
        <v>91</v>
      </c>
      <c r="B266" s="157" t="s">
        <v>207</v>
      </c>
      <c r="C266" s="188" t="s">
        <v>208</v>
      </c>
      <c r="D266" s="159" t="s">
        <v>108</v>
      </c>
      <c r="E266" s="164">
        <v>5.415</v>
      </c>
      <c r="F266" s="167">
        <f>H266+J266</f>
        <v>0</v>
      </c>
      <c r="G266" s="168">
        <f>ROUND(E266*F266,2)</f>
        <v>0</v>
      </c>
      <c r="H266" s="168"/>
      <c r="I266" s="168">
        <f>ROUND(E266*H266,2)</f>
        <v>0</v>
      </c>
      <c r="J266" s="168"/>
      <c r="K266" s="168">
        <f>ROUND(E266*J266,2)</f>
        <v>0</v>
      </c>
      <c r="L266" s="168">
        <v>21</v>
      </c>
      <c r="M266" s="168">
        <f>G266*(1+L266/100)</f>
        <v>0</v>
      </c>
      <c r="N266" s="159">
        <v>2.1</v>
      </c>
      <c r="O266" s="159">
        <f>ROUND(E266*N266,5)</f>
        <v>11.371499999999999</v>
      </c>
      <c r="P266" s="159">
        <v>0</v>
      </c>
      <c r="Q266" s="159">
        <f>ROUND(E266*P266,5)</f>
        <v>0</v>
      </c>
      <c r="R266" s="159"/>
      <c r="S266" s="159"/>
      <c r="T266" s="160">
        <v>0.96499999999999997</v>
      </c>
      <c r="U266" s="159">
        <f>ROUND(E266*T266,2)</f>
        <v>5.23</v>
      </c>
      <c r="V266" s="149"/>
      <c r="W266" s="149"/>
      <c r="X266" s="149"/>
      <c r="Y266" s="149"/>
      <c r="Z266" s="149"/>
      <c r="AA266" s="149"/>
      <c r="AB266" s="149"/>
      <c r="AC266" s="149"/>
      <c r="AD266" s="149"/>
      <c r="AE266" s="149" t="s">
        <v>109</v>
      </c>
      <c r="AF266" s="149"/>
      <c r="AG266" s="149"/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50"/>
      <c r="B267" s="157"/>
      <c r="C267" s="189" t="s">
        <v>395</v>
      </c>
      <c r="D267" s="161"/>
      <c r="E267" s="165">
        <v>5.415</v>
      </c>
      <c r="F267" s="168"/>
      <c r="G267" s="168"/>
      <c r="H267" s="168"/>
      <c r="I267" s="168"/>
      <c r="J267" s="168"/>
      <c r="K267" s="168"/>
      <c r="L267" s="168"/>
      <c r="M267" s="168"/>
      <c r="N267" s="159"/>
      <c r="O267" s="159"/>
      <c r="P267" s="159"/>
      <c r="Q267" s="159"/>
      <c r="R267" s="159"/>
      <c r="S267" s="159"/>
      <c r="T267" s="160"/>
      <c r="U267" s="159"/>
      <c r="V267" s="149"/>
      <c r="W267" s="149"/>
      <c r="X267" s="149"/>
      <c r="Y267" s="149"/>
      <c r="Z267" s="149"/>
      <c r="AA267" s="149"/>
      <c r="AB267" s="149"/>
      <c r="AC267" s="149"/>
      <c r="AD267" s="149"/>
      <c r="AE267" s="149" t="s">
        <v>111</v>
      </c>
      <c r="AF267" s="149">
        <v>0</v>
      </c>
      <c r="AG267" s="149"/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ht="22.5" outlineLevel="1" x14ac:dyDescent="0.2">
      <c r="A268" s="150">
        <v>92</v>
      </c>
      <c r="B268" s="157" t="s">
        <v>396</v>
      </c>
      <c r="C268" s="188" t="s">
        <v>397</v>
      </c>
      <c r="D268" s="159" t="s">
        <v>178</v>
      </c>
      <c r="E268" s="164">
        <v>176</v>
      </c>
      <c r="F268" s="167">
        <f>H268+J268</f>
        <v>0</v>
      </c>
      <c r="G268" s="168">
        <f>ROUND(E268*F268,2)</f>
        <v>0</v>
      </c>
      <c r="H268" s="168"/>
      <c r="I268" s="168">
        <f>ROUND(E268*H268,2)</f>
        <v>0</v>
      </c>
      <c r="J268" s="168"/>
      <c r="K268" s="168">
        <f>ROUND(E268*J268,2)</f>
        <v>0</v>
      </c>
      <c r="L268" s="168">
        <v>21</v>
      </c>
      <c r="M268" s="168">
        <f>G268*(1+L268/100)</f>
        <v>0</v>
      </c>
      <c r="N268" s="159">
        <v>0.15223999999999999</v>
      </c>
      <c r="O268" s="159">
        <f>ROUND(E268*N268,5)</f>
        <v>26.794239999999999</v>
      </c>
      <c r="P268" s="159">
        <v>0</v>
      </c>
      <c r="Q268" s="159">
        <f>ROUND(E268*P268,5)</f>
        <v>0</v>
      </c>
      <c r="R268" s="159"/>
      <c r="S268" s="159"/>
      <c r="T268" s="160">
        <v>0.14000000000000001</v>
      </c>
      <c r="U268" s="159">
        <f>ROUND(E268*T268,2)</f>
        <v>24.64</v>
      </c>
      <c r="V268" s="149"/>
      <c r="W268" s="149"/>
      <c r="X268" s="149"/>
      <c r="Y268" s="149"/>
      <c r="Z268" s="149"/>
      <c r="AA268" s="149"/>
      <c r="AB268" s="149"/>
      <c r="AC268" s="149"/>
      <c r="AD268" s="149"/>
      <c r="AE268" s="149" t="s">
        <v>109</v>
      </c>
      <c r="AF268" s="149"/>
      <c r="AG268" s="149"/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50"/>
      <c r="B269" s="157"/>
      <c r="C269" s="189" t="s">
        <v>398</v>
      </c>
      <c r="D269" s="161"/>
      <c r="E269" s="165">
        <v>176</v>
      </c>
      <c r="F269" s="168"/>
      <c r="G269" s="168"/>
      <c r="H269" s="168"/>
      <c r="I269" s="168"/>
      <c r="J269" s="168"/>
      <c r="K269" s="168"/>
      <c r="L269" s="168"/>
      <c r="M269" s="168"/>
      <c r="N269" s="159"/>
      <c r="O269" s="159"/>
      <c r="P269" s="159"/>
      <c r="Q269" s="159"/>
      <c r="R269" s="159"/>
      <c r="S269" s="159"/>
      <c r="T269" s="160"/>
      <c r="U269" s="159"/>
      <c r="V269" s="149"/>
      <c r="W269" s="149"/>
      <c r="X269" s="149"/>
      <c r="Y269" s="149"/>
      <c r="Z269" s="149"/>
      <c r="AA269" s="149"/>
      <c r="AB269" s="149"/>
      <c r="AC269" s="149"/>
      <c r="AD269" s="149"/>
      <c r="AE269" s="149" t="s">
        <v>111</v>
      </c>
      <c r="AF269" s="149">
        <v>0</v>
      </c>
      <c r="AG269" s="149"/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ht="22.5" outlineLevel="1" x14ac:dyDescent="0.2">
      <c r="A270" s="150">
        <v>93</v>
      </c>
      <c r="B270" s="157" t="s">
        <v>399</v>
      </c>
      <c r="C270" s="188" t="s">
        <v>400</v>
      </c>
      <c r="D270" s="159" t="s">
        <v>178</v>
      </c>
      <c r="E270" s="164">
        <v>176</v>
      </c>
      <c r="F270" s="167">
        <f>H270+J270</f>
        <v>0</v>
      </c>
      <c r="G270" s="168">
        <f>ROUND(E270*F270,2)</f>
        <v>0</v>
      </c>
      <c r="H270" s="168"/>
      <c r="I270" s="168">
        <f>ROUND(E270*H270,2)</f>
        <v>0</v>
      </c>
      <c r="J270" s="168"/>
      <c r="K270" s="168">
        <f>ROUND(E270*J270,2)</f>
        <v>0</v>
      </c>
      <c r="L270" s="168">
        <v>21</v>
      </c>
      <c r="M270" s="168">
        <f>G270*(1+L270/100)</f>
        <v>0</v>
      </c>
      <c r="N270" s="159">
        <v>0</v>
      </c>
      <c r="O270" s="159">
        <f>ROUND(E270*N270,5)</f>
        <v>0</v>
      </c>
      <c r="P270" s="159">
        <v>0</v>
      </c>
      <c r="Q270" s="159">
        <f>ROUND(E270*P270,5)</f>
        <v>0</v>
      </c>
      <c r="R270" s="159"/>
      <c r="S270" s="159"/>
      <c r="T270" s="160">
        <v>0</v>
      </c>
      <c r="U270" s="159">
        <f>ROUND(E270*T270,2)</f>
        <v>0</v>
      </c>
      <c r="V270" s="149"/>
      <c r="W270" s="149"/>
      <c r="X270" s="149"/>
      <c r="Y270" s="149"/>
      <c r="Z270" s="149"/>
      <c r="AA270" s="149"/>
      <c r="AB270" s="149"/>
      <c r="AC270" s="149"/>
      <c r="AD270" s="149"/>
      <c r="AE270" s="149" t="s">
        <v>109</v>
      </c>
      <c r="AF270" s="149"/>
      <c r="AG270" s="149"/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1" x14ac:dyDescent="0.2">
      <c r="A271" s="150"/>
      <c r="B271" s="157"/>
      <c r="C271" s="250" t="s">
        <v>401</v>
      </c>
      <c r="D271" s="251"/>
      <c r="E271" s="252"/>
      <c r="F271" s="253"/>
      <c r="G271" s="254"/>
      <c r="H271" s="168"/>
      <c r="I271" s="168"/>
      <c r="J271" s="168"/>
      <c r="K271" s="168"/>
      <c r="L271" s="168"/>
      <c r="M271" s="168"/>
      <c r="N271" s="159"/>
      <c r="O271" s="159"/>
      <c r="P271" s="159"/>
      <c r="Q271" s="159"/>
      <c r="R271" s="159"/>
      <c r="S271" s="159"/>
      <c r="T271" s="160"/>
      <c r="U271" s="159"/>
      <c r="V271" s="149"/>
      <c r="W271" s="149"/>
      <c r="X271" s="149"/>
      <c r="Y271" s="149"/>
      <c r="Z271" s="149"/>
      <c r="AA271" s="149"/>
      <c r="AB271" s="149"/>
      <c r="AC271" s="149"/>
      <c r="AD271" s="149"/>
      <c r="AE271" s="149" t="s">
        <v>160</v>
      </c>
      <c r="AF271" s="149"/>
      <c r="AG271" s="149"/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52" t="str">
        <f>C271</f>
        <v>Rozdíl v ceně mezi betonovým ložem obrubníku tř. C 12/15 a C 16/20.</v>
      </c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50"/>
      <c r="B272" s="157"/>
      <c r="C272" s="189" t="s">
        <v>398</v>
      </c>
      <c r="D272" s="161"/>
      <c r="E272" s="165">
        <v>176</v>
      </c>
      <c r="F272" s="168"/>
      <c r="G272" s="168"/>
      <c r="H272" s="168"/>
      <c r="I272" s="168"/>
      <c r="J272" s="168"/>
      <c r="K272" s="168"/>
      <c r="L272" s="168"/>
      <c r="M272" s="168"/>
      <c r="N272" s="159"/>
      <c r="O272" s="159"/>
      <c r="P272" s="159"/>
      <c r="Q272" s="159"/>
      <c r="R272" s="159"/>
      <c r="S272" s="159"/>
      <c r="T272" s="160"/>
      <c r="U272" s="159"/>
      <c r="V272" s="149"/>
      <c r="W272" s="149"/>
      <c r="X272" s="149"/>
      <c r="Y272" s="149"/>
      <c r="Z272" s="149"/>
      <c r="AA272" s="149"/>
      <c r="AB272" s="149"/>
      <c r="AC272" s="149"/>
      <c r="AD272" s="149"/>
      <c r="AE272" s="149" t="s">
        <v>111</v>
      </c>
      <c r="AF272" s="149">
        <v>0</v>
      </c>
      <c r="AG272" s="149"/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ht="33.75" outlineLevel="1" x14ac:dyDescent="0.2">
      <c r="A273" s="150">
        <v>94</v>
      </c>
      <c r="B273" s="157" t="s">
        <v>402</v>
      </c>
      <c r="C273" s="188" t="s">
        <v>403</v>
      </c>
      <c r="D273" s="159" t="s">
        <v>178</v>
      </c>
      <c r="E273" s="164">
        <v>9</v>
      </c>
      <c r="F273" s="167">
        <f>H273+J273</f>
        <v>0</v>
      </c>
      <c r="G273" s="168">
        <f>ROUND(E273*F273,2)</f>
        <v>0</v>
      </c>
      <c r="H273" s="168"/>
      <c r="I273" s="168">
        <f>ROUND(E273*H273,2)</f>
        <v>0</v>
      </c>
      <c r="J273" s="168"/>
      <c r="K273" s="168">
        <f>ROUND(E273*J273,2)</f>
        <v>0</v>
      </c>
      <c r="L273" s="168">
        <v>21</v>
      </c>
      <c r="M273" s="168">
        <f>G273*(1+L273/100)</f>
        <v>0</v>
      </c>
      <c r="N273" s="159">
        <v>0.19520000000000001</v>
      </c>
      <c r="O273" s="159">
        <f>ROUND(E273*N273,5)</f>
        <v>1.7567999999999999</v>
      </c>
      <c r="P273" s="159">
        <v>0</v>
      </c>
      <c r="Q273" s="159">
        <f>ROUND(E273*P273,5)</f>
        <v>0</v>
      </c>
      <c r="R273" s="159"/>
      <c r="S273" s="159"/>
      <c r="T273" s="160">
        <v>0.27200000000000002</v>
      </c>
      <c r="U273" s="159">
        <f>ROUND(E273*T273,2)</f>
        <v>2.4500000000000002</v>
      </c>
      <c r="V273" s="149"/>
      <c r="W273" s="149"/>
      <c r="X273" s="149"/>
      <c r="Y273" s="149"/>
      <c r="Z273" s="149"/>
      <c r="AA273" s="149"/>
      <c r="AB273" s="149"/>
      <c r="AC273" s="149"/>
      <c r="AD273" s="149"/>
      <c r="AE273" s="149" t="s">
        <v>109</v>
      </c>
      <c r="AF273" s="149"/>
      <c r="AG273" s="149"/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50"/>
      <c r="B274" s="157"/>
      <c r="C274" s="189" t="s">
        <v>404</v>
      </c>
      <c r="D274" s="161"/>
      <c r="E274" s="165">
        <v>9</v>
      </c>
      <c r="F274" s="168"/>
      <c r="G274" s="168"/>
      <c r="H274" s="168"/>
      <c r="I274" s="168"/>
      <c r="J274" s="168"/>
      <c r="K274" s="168"/>
      <c r="L274" s="168"/>
      <c r="M274" s="168"/>
      <c r="N274" s="159"/>
      <c r="O274" s="159"/>
      <c r="P274" s="159"/>
      <c r="Q274" s="159"/>
      <c r="R274" s="159"/>
      <c r="S274" s="159"/>
      <c r="T274" s="160"/>
      <c r="U274" s="159"/>
      <c r="V274" s="149"/>
      <c r="W274" s="149"/>
      <c r="X274" s="149"/>
      <c r="Y274" s="149"/>
      <c r="Z274" s="149"/>
      <c r="AA274" s="149"/>
      <c r="AB274" s="149"/>
      <c r="AC274" s="149"/>
      <c r="AD274" s="149"/>
      <c r="AE274" s="149" t="s">
        <v>111</v>
      </c>
      <c r="AF274" s="149">
        <v>0</v>
      </c>
      <c r="AG274" s="149"/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ht="33.75" outlineLevel="1" x14ac:dyDescent="0.2">
      <c r="A275" s="150">
        <v>95</v>
      </c>
      <c r="B275" s="157" t="s">
        <v>405</v>
      </c>
      <c r="C275" s="188" t="s">
        <v>406</v>
      </c>
      <c r="D275" s="159" t="s">
        <v>178</v>
      </c>
      <c r="E275" s="164">
        <v>1</v>
      </c>
      <c r="F275" s="167">
        <f>H275+J275</f>
        <v>0</v>
      </c>
      <c r="G275" s="168">
        <f>ROUND(E275*F275,2)</f>
        <v>0</v>
      </c>
      <c r="H275" s="168"/>
      <c r="I275" s="168">
        <f>ROUND(E275*H275,2)</f>
        <v>0</v>
      </c>
      <c r="J275" s="168"/>
      <c r="K275" s="168">
        <f>ROUND(E275*J275,2)</f>
        <v>0</v>
      </c>
      <c r="L275" s="168">
        <v>21</v>
      </c>
      <c r="M275" s="168">
        <f>G275*(1+L275/100)</f>
        <v>0</v>
      </c>
      <c r="N275" s="159">
        <v>0.21115999999999999</v>
      </c>
      <c r="O275" s="159">
        <f>ROUND(E275*N275,5)</f>
        <v>0.21115999999999999</v>
      </c>
      <c r="P275" s="159">
        <v>0</v>
      </c>
      <c r="Q275" s="159">
        <f>ROUND(E275*P275,5)</f>
        <v>0</v>
      </c>
      <c r="R275" s="159"/>
      <c r="S275" s="159"/>
      <c r="T275" s="160">
        <v>0.27200000000000002</v>
      </c>
      <c r="U275" s="159">
        <f>ROUND(E275*T275,2)</f>
        <v>0.27</v>
      </c>
      <c r="V275" s="149"/>
      <c r="W275" s="149"/>
      <c r="X275" s="149"/>
      <c r="Y275" s="149"/>
      <c r="Z275" s="149"/>
      <c r="AA275" s="149"/>
      <c r="AB275" s="149"/>
      <c r="AC275" s="149"/>
      <c r="AD275" s="149"/>
      <c r="AE275" s="149" t="s">
        <v>109</v>
      </c>
      <c r="AF275" s="149"/>
      <c r="AG275" s="149"/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 x14ac:dyDescent="0.2">
      <c r="A276" s="150"/>
      <c r="B276" s="157"/>
      <c r="C276" s="189" t="s">
        <v>49</v>
      </c>
      <c r="D276" s="161"/>
      <c r="E276" s="165">
        <v>1</v>
      </c>
      <c r="F276" s="168"/>
      <c r="G276" s="168"/>
      <c r="H276" s="168"/>
      <c r="I276" s="168"/>
      <c r="J276" s="168"/>
      <c r="K276" s="168"/>
      <c r="L276" s="168"/>
      <c r="M276" s="168"/>
      <c r="N276" s="159"/>
      <c r="O276" s="159"/>
      <c r="P276" s="159"/>
      <c r="Q276" s="159"/>
      <c r="R276" s="159"/>
      <c r="S276" s="159"/>
      <c r="T276" s="160"/>
      <c r="U276" s="159"/>
      <c r="V276" s="149"/>
      <c r="W276" s="149"/>
      <c r="X276" s="149"/>
      <c r="Y276" s="149"/>
      <c r="Z276" s="149"/>
      <c r="AA276" s="149"/>
      <c r="AB276" s="149"/>
      <c r="AC276" s="149"/>
      <c r="AD276" s="149"/>
      <c r="AE276" s="149" t="s">
        <v>111</v>
      </c>
      <c r="AF276" s="149">
        <v>0</v>
      </c>
      <c r="AG276" s="149"/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ht="22.5" outlineLevel="1" x14ac:dyDescent="0.2">
      <c r="A277" s="150">
        <v>96</v>
      </c>
      <c r="B277" s="157" t="s">
        <v>407</v>
      </c>
      <c r="C277" s="188" t="s">
        <v>408</v>
      </c>
      <c r="D277" s="159" t="s">
        <v>178</v>
      </c>
      <c r="E277" s="164">
        <v>12</v>
      </c>
      <c r="F277" s="167">
        <f>H277+J277</f>
        <v>0</v>
      </c>
      <c r="G277" s="168">
        <f>ROUND(E277*F277,2)</f>
        <v>0</v>
      </c>
      <c r="H277" s="168"/>
      <c r="I277" s="168">
        <f>ROUND(E277*H277,2)</f>
        <v>0</v>
      </c>
      <c r="J277" s="168"/>
      <c r="K277" s="168">
        <f>ROUND(E277*J277,2)</f>
        <v>0</v>
      </c>
      <c r="L277" s="168">
        <v>21</v>
      </c>
      <c r="M277" s="168">
        <f>G277*(1+L277/100)</f>
        <v>0</v>
      </c>
      <c r="N277" s="159">
        <v>0.11359</v>
      </c>
      <c r="O277" s="159">
        <f>ROUND(E277*N277,5)</f>
        <v>1.3630800000000001</v>
      </c>
      <c r="P277" s="159">
        <v>0</v>
      </c>
      <c r="Q277" s="159">
        <f>ROUND(E277*P277,5)</f>
        <v>0</v>
      </c>
      <c r="R277" s="159"/>
      <c r="S277" s="159"/>
      <c r="T277" s="160">
        <v>0.26</v>
      </c>
      <c r="U277" s="159">
        <f>ROUND(E277*T277,2)</f>
        <v>3.12</v>
      </c>
      <c r="V277" s="149"/>
      <c r="W277" s="149"/>
      <c r="X277" s="149"/>
      <c r="Y277" s="149"/>
      <c r="Z277" s="149"/>
      <c r="AA277" s="149"/>
      <c r="AB277" s="149"/>
      <c r="AC277" s="149"/>
      <c r="AD277" s="149"/>
      <c r="AE277" s="149" t="s">
        <v>109</v>
      </c>
      <c r="AF277" s="149"/>
      <c r="AG277" s="149"/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 x14ac:dyDescent="0.2">
      <c r="A278" s="150"/>
      <c r="B278" s="157"/>
      <c r="C278" s="189" t="s">
        <v>379</v>
      </c>
      <c r="D278" s="161"/>
      <c r="E278" s="165">
        <v>12</v>
      </c>
      <c r="F278" s="168"/>
      <c r="G278" s="168"/>
      <c r="H278" s="168"/>
      <c r="I278" s="168"/>
      <c r="J278" s="168"/>
      <c r="K278" s="168"/>
      <c r="L278" s="168"/>
      <c r="M278" s="168"/>
      <c r="N278" s="159"/>
      <c r="O278" s="159"/>
      <c r="P278" s="159"/>
      <c r="Q278" s="159"/>
      <c r="R278" s="159"/>
      <c r="S278" s="159"/>
      <c r="T278" s="160"/>
      <c r="U278" s="159"/>
      <c r="V278" s="149"/>
      <c r="W278" s="149"/>
      <c r="X278" s="149"/>
      <c r="Y278" s="149"/>
      <c r="Z278" s="149"/>
      <c r="AA278" s="149"/>
      <c r="AB278" s="149"/>
      <c r="AC278" s="149"/>
      <c r="AD278" s="149"/>
      <c r="AE278" s="149" t="s">
        <v>111</v>
      </c>
      <c r="AF278" s="149">
        <v>0</v>
      </c>
      <c r="AG278" s="149"/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x14ac:dyDescent="0.2">
      <c r="A279" s="151" t="s">
        <v>104</v>
      </c>
      <c r="B279" s="158" t="s">
        <v>71</v>
      </c>
      <c r="C279" s="190" t="s">
        <v>72</v>
      </c>
      <c r="D279" s="162"/>
      <c r="E279" s="166"/>
      <c r="F279" s="169"/>
      <c r="G279" s="169">
        <f>SUMIF(AE280:AE280,"&lt;&gt;NOR",G280:G280)</f>
        <v>0</v>
      </c>
      <c r="H279" s="169"/>
      <c r="I279" s="169">
        <f>SUM(I280:I280)</f>
        <v>0</v>
      </c>
      <c r="J279" s="169"/>
      <c r="K279" s="169">
        <f>SUM(K280:K280)</f>
        <v>0</v>
      </c>
      <c r="L279" s="169"/>
      <c r="M279" s="169">
        <f>SUM(M280:M280)</f>
        <v>0</v>
      </c>
      <c r="N279" s="162"/>
      <c r="O279" s="162">
        <f>SUM(O280:O280)</f>
        <v>0</v>
      </c>
      <c r="P279" s="162"/>
      <c r="Q279" s="162">
        <f>SUM(Q280:Q280)</f>
        <v>0</v>
      </c>
      <c r="R279" s="162"/>
      <c r="S279" s="162"/>
      <c r="T279" s="163"/>
      <c r="U279" s="162">
        <f>SUM(U280:U280)</f>
        <v>89.46</v>
      </c>
      <c r="AE279" t="s">
        <v>105</v>
      </c>
    </row>
    <row r="280" spans="1:60" outlineLevel="1" x14ac:dyDescent="0.2">
      <c r="A280" s="150">
        <v>97</v>
      </c>
      <c r="B280" s="157" t="s">
        <v>409</v>
      </c>
      <c r="C280" s="188" t="s">
        <v>410</v>
      </c>
      <c r="D280" s="159" t="s">
        <v>155</v>
      </c>
      <c r="E280" s="164">
        <v>1192.74</v>
      </c>
      <c r="F280" s="167">
        <f>H280+J280</f>
        <v>0</v>
      </c>
      <c r="G280" s="168">
        <f>ROUND(E280*F280,2)</f>
        <v>0</v>
      </c>
      <c r="H280" s="168"/>
      <c r="I280" s="168">
        <f>ROUND(E280*H280,2)</f>
        <v>0</v>
      </c>
      <c r="J280" s="168"/>
      <c r="K280" s="168">
        <f>ROUND(E280*J280,2)</f>
        <v>0</v>
      </c>
      <c r="L280" s="168">
        <v>21</v>
      </c>
      <c r="M280" s="168">
        <f>G280*(1+L280/100)</f>
        <v>0</v>
      </c>
      <c r="N280" s="159">
        <v>0</v>
      </c>
      <c r="O280" s="159">
        <f>ROUND(E280*N280,5)</f>
        <v>0</v>
      </c>
      <c r="P280" s="159">
        <v>0</v>
      </c>
      <c r="Q280" s="159">
        <f>ROUND(E280*P280,5)</f>
        <v>0</v>
      </c>
      <c r="R280" s="159"/>
      <c r="S280" s="159"/>
      <c r="T280" s="160">
        <v>7.4999999999999997E-2</v>
      </c>
      <c r="U280" s="159">
        <f>ROUND(E280*T280,2)</f>
        <v>89.46</v>
      </c>
      <c r="V280" s="149"/>
      <c r="W280" s="149"/>
      <c r="X280" s="149"/>
      <c r="Y280" s="149"/>
      <c r="Z280" s="149"/>
      <c r="AA280" s="149"/>
      <c r="AB280" s="149"/>
      <c r="AC280" s="149"/>
      <c r="AD280" s="149"/>
      <c r="AE280" s="149" t="s">
        <v>109</v>
      </c>
      <c r="AF280" s="149"/>
      <c r="AG280" s="149"/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x14ac:dyDescent="0.2">
      <c r="A281" s="151" t="s">
        <v>104</v>
      </c>
      <c r="B281" s="158" t="s">
        <v>73</v>
      </c>
      <c r="C281" s="190" t="s">
        <v>74</v>
      </c>
      <c r="D281" s="162"/>
      <c r="E281" s="166"/>
      <c r="F281" s="169"/>
      <c r="G281" s="169">
        <f>SUMIF(AE282:AE286,"&lt;&gt;NOR",G282:G286)</f>
        <v>0</v>
      </c>
      <c r="H281" s="169"/>
      <c r="I281" s="169">
        <f>SUM(I282:I286)</f>
        <v>0</v>
      </c>
      <c r="J281" s="169"/>
      <c r="K281" s="169">
        <f>SUM(K282:K286)</f>
        <v>0</v>
      </c>
      <c r="L281" s="169"/>
      <c r="M281" s="169">
        <f>SUM(M282:M286)</f>
        <v>0</v>
      </c>
      <c r="N281" s="162"/>
      <c r="O281" s="162">
        <f>SUM(O282:O286)</f>
        <v>2.37967</v>
      </c>
      <c r="P281" s="162"/>
      <c r="Q281" s="162">
        <f>SUM(Q282:Q286)</f>
        <v>0</v>
      </c>
      <c r="R281" s="162"/>
      <c r="S281" s="162"/>
      <c r="T281" s="163"/>
      <c r="U281" s="162">
        <f>SUM(U282:U286)</f>
        <v>28.9</v>
      </c>
      <c r="AE281" t="s">
        <v>105</v>
      </c>
    </row>
    <row r="282" spans="1:60" outlineLevel="1" x14ac:dyDescent="0.2">
      <c r="A282" s="150">
        <v>98</v>
      </c>
      <c r="B282" s="157" t="s">
        <v>411</v>
      </c>
      <c r="C282" s="188" t="s">
        <v>412</v>
      </c>
      <c r="D282" s="159" t="s">
        <v>139</v>
      </c>
      <c r="E282" s="164">
        <v>109.44</v>
      </c>
      <c r="F282" s="167">
        <f>H282+J282</f>
        <v>0</v>
      </c>
      <c r="G282" s="168">
        <f>ROUND(E282*F282,2)</f>
        <v>0</v>
      </c>
      <c r="H282" s="168"/>
      <c r="I282" s="168">
        <f>ROUND(E282*H282,2)</f>
        <v>0</v>
      </c>
      <c r="J282" s="168"/>
      <c r="K282" s="168">
        <f>ROUND(E282*J282,2)</f>
        <v>0</v>
      </c>
      <c r="L282" s="168">
        <v>21</v>
      </c>
      <c r="M282" s="168">
        <f>G282*(1+L282/100)</f>
        <v>0</v>
      </c>
      <c r="N282" s="159">
        <v>1.6000000000000001E-4</v>
      </c>
      <c r="O282" s="159">
        <f>ROUND(E282*N282,5)</f>
        <v>1.7510000000000001E-2</v>
      </c>
      <c r="P282" s="159">
        <v>0</v>
      </c>
      <c r="Q282" s="159">
        <f>ROUND(E282*P282,5)</f>
        <v>0</v>
      </c>
      <c r="R282" s="159"/>
      <c r="S282" s="159"/>
      <c r="T282" s="160">
        <v>0.22600000000000001</v>
      </c>
      <c r="U282" s="159">
        <f>ROUND(E282*T282,2)</f>
        <v>24.73</v>
      </c>
      <c r="V282" s="149"/>
      <c r="W282" s="149"/>
      <c r="X282" s="149"/>
      <c r="Y282" s="149"/>
      <c r="Z282" s="149"/>
      <c r="AA282" s="149"/>
      <c r="AB282" s="149"/>
      <c r="AC282" s="149"/>
      <c r="AD282" s="149"/>
      <c r="AE282" s="149" t="s">
        <v>109</v>
      </c>
      <c r="AF282" s="149"/>
      <c r="AG282" s="149"/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50"/>
      <c r="B283" s="157"/>
      <c r="C283" s="189" t="s">
        <v>413</v>
      </c>
      <c r="D283" s="161"/>
      <c r="E283" s="165">
        <v>109.44</v>
      </c>
      <c r="F283" s="168"/>
      <c r="G283" s="168"/>
      <c r="H283" s="168"/>
      <c r="I283" s="168"/>
      <c r="J283" s="168"/>
      <c r="K283" s="168"/>
      <c r="L283" s="168"/>
      <c r="M283" s="168"/>
      <c r="N283" s="159"/>
      <c r="O283" s="159"/>
      <c r="P283" s="159"/>
      <c r="Q283" s="159"/>
      <c r="R283" s="159"/>
      <c r="S283" s="159"/>
      <c r="T283" s="160"/>
      <c r="U283" s="159"/>
      <c r="V283" s="149"/>
      <c r="W283" s="149"/>
      <c r="X283" s="149"/>
      <c r="Y283" s="149"/>
      <c r="Z283" s="149"/>
      <c r="AA283" s="149"/>
      <c r="AB283" s="149"/>
      <c r="AC283" s="149"/>
      <c r="AD283" s="149"/>
      <c r="AE283" s="149" t="s">
        <v>111</v>
      </c>
      <c r="AF283" s="149">
        <v>0</v>
      </c>
      <c r="AG283" s="149"/>
      <c r="AH283" s="149"/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ht="22.5" outlineLevel="1" x14ac:dyDescent="0.2">
      <c r="A284" s="150">
        <v>99</v>
      </c>
      <c r="B284" s="157" t="s">
        <v>414</v>
      </c>
      <c r="C284" s="188" t="s">
        <v>415</v>
      </c>
      <c r="D284" s="159" t="s">
        <v>108</v>
      </c>
      <c r="E284" s="164">
        <v>4.2948360000000001</v>
      </c>
      <c r="F284" s="167">
        <f>H284+J284</f>
        <v>0</v>
      </c>
      <c r="G284" s="168">
        <f>ROUND(E284*F284,2)</f>
        <v>0</v>
      </c>
      <c r="H284" s="168"/>
      <c r="I284" s="168">
        <f>ROUND(E284*H284,2)</f>
        <v>0</v>
      </c>
      <c r="J284" s="168"/>
      <c r="K284" s="168">
        <f>ROUND(E284*J284,2)</f>
        <v>0</v>
      </c>
      <c r="L284" s="168">
        <v>21</v>
      </c>
      <c r="M284" s="168">
        <f>G284*(1+L284/100)</f>
        <v>0</v>
      </c>
      <c r="N284" s="159">
        <v>0.55000000000000004</v>
      </c>
      <c r="O284" s="159">
        <f>ROUND(E284*N284,5)</f>
        <v>2.3621599999999998</v>
      </c>
      <c r="P284" s="159">
        <v>0</v>
      </c>
      <c r="Q284" s="159">
        <f>ROUND(E284*P284,5)</f>
        <v>0</v>
      </c>
      <c r="R284" s="159"/>
      <c r="S284" s="159"/>
      <c r="T284" s="160">
        <v>0</v>
      </c>
      <c r="U284" s="159">
        <f>ROUND(E284*T284,2)</f>
        <v>0</v>
      </c>
      <c r="V284" s="149"/>
      <c r="W284" s="149"/>
      <c r="X284" s="149"/>
      <c r="Y284" s="149"/>
      <c r="Z284" s="149"/>
      <c r="AA284" s="149"/>
      <c r="AB284" s="149"/>
      <c r="AC284" s="149"/>
      <c r="AD284" s="149"/>
      <c r="AE284" s="149" t="s">
        <v>268</v>
      </c>
      <c r="AF284" s="149"/>
      <c r="AG284" s="149"/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50"/>
      <c r="B285" s="157"/>
      <c r="C285" s="189" t="s">
        <v>416</v>
      </c>
      <c r="D285" s="161"/>
      <c r="E285" s="165">
        <v>4.2948360000000001</v>
      </c>
      <c r="F285" s="168"/>
      <c r="G285" s="168"/>
      <c r="H285" s="168"/>
      <c r="I285" s="168"/>
      <c r="J285" s="168"/>
      <c r="K285" s="168"/>
      <c r="L285" s="168"/>
      <c r="M285" s="168"/>
      <c r="N285" s="159"/>
      <c r="O285" s="159"/>
      <c r="P285" s="159"/>
      <c r="Q285" s="159"/>
      <c r="R285" s="159"/>
      <c r="S285" s="159"/>
      <c r="T285" s="160"/>
      <c r="U285" s="159"/>
      <c r="V285" s="149"/>
      <c r="W285" s="149"/>
      <c r="X285" s="149"/>
      <c r="Y285" s="149"/>
      <c r="Z285" s="149"/>
      <c r="AA285" s="149"/>
      <c r="AB285" s="149"/>
      <c r="AC285" s="149"/>
      <c r="AD285" s="149"/>
      <c r="AE285" s="149" t="s">
        <v>111</v>
      </c>
      <c r="AF285" s="149">
        <v>0</v>
      </c>
      <c r="AG285" s="149"/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ht="22.5" outlineLevel="1" x14ac:dyDescent="0.2">
      <c r="A286" s="150">
        <v>100</v>
      </c>
      <c r="B286" s="157" t="s">
        <v>417</v>
      </c>
      <c r="C286" s="188" t="s">
        <v>418</v>
      </c>
      <c r="D286" s="159" t="s">
        <v>155</v>
      </c>
      <c r="E286" s="164">
        <v>2.38</v>
      </c>
      <c r="F286" s="167">
        <f>H286+J286</f>
        <v>0</v>
      </c>
      <c r="G286" s="168">
        <f>ROUND(E286*F286,2)</f>
        <v>0</v>
      </c>
      <c r="H286" s="168"/>
      <c r="I286" s="168">
        <f>ROUND(E286*H286,2)</f>
        <v>0</v>
      </c>
      <c r="J286" s="168"/>
      <c r="K286" s="168">
        <f>ROUND(E286*J286,2)</f>
        <v>0</v>
      </c>
      <c r="L286" s="168">
        <v>21</v>
      </c>
      <c r="M286" s="168">
        <f>G286*(1+L286/100)</f>
        <v>0</v>
      </c>
      <c r="N286" s="159">
        <v>0</v>
      </c>
      <c r="O286" s="159">
        <f>ROUND(E286*N286,5)</f>
        <v>0</v>
      </c>
      <c r="P286" s="159">
        <v>0</v>
      </c>
      <c r="Q286" s="159">
        <f>ROUND(E286*P286,5)</f>
        <v>0</v>
      </c>
      <c r="R286" s="159"/>
      <c r="S286" s="159"/>
      <c r="T286" s="160">
        <v>1.7509999999999999</v>
      </c>
      <c r="U286" s="159">
        <f>ROUND(E286*T286,2)</f>
        <v>4.17</v>
      </c>
      <c r="V286" s="149"/>
      <c r="W286" s="149"/>
      <c r="X286" s="149"/>
      <c r="Y286" s="149"/>
      <c r="Z286" s="149"/>
      <c r="AA286" s="149"/>
      <c r="AB286" s="149"/>
      <c r="AC286" s="149"/>
      <c r="AD286" s="149"/>
      <c r="AE286" s="149" t="s">
        <v>109</v>
      </c>
      <c r="AF286" s="149"/>
      <c r="AG286" s="149"/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x14ac:dyDescent="0.2">
      <c r="A287" s="151" t="s">
        <v>104</v>
      </c>
      <c r="B287" s="158" t="s">
        <v>75</v>
      </c>
      <c r="C287" s="190" t="s">
        <v>76</v>
      </c>
      <c r="D287" s="162"/>
      <c r="E287" s="166"/>
      <c r="F287" s="169"/>
      <c r="G287" s="169">
        <f>SUMIF(AE288:AE289,"&lt;&gt;NOR",G288:G289)</f>
        <v>0</v>
      </c>
      <c r="H287" s="169"/>
      <c r="I287" s="169">
        <f>SUM(I288:I289)</f>
        <v>0</v>
      </c>
      <c r="J287" s="169"/>
      <c r="K287" s="169">
        <f>SUM(K288:K289)</f>
        <v>0</v>
      </c>
      <c r="L287" s="169"/>
      <c r="M287" s="169">
        <f>SUM(M288:M289)</f>
        <v>0</v>
      </c>
      <c r="N287" s="162"/>
      <c r="O287" s="162">
        <f>SUM(O288:O289)</f>
        <v>8.0549999999999997E-2</v>
      </c>
      <c r="P287" s="162"/>
      <c r="Q287" s="162">
        <f>SUM(Q288:Q289)</f>
        <v>0</v>
      </c>
      <c r="R287" s="162"/>
      <c r="S287" s="162"/>
      <c r="T287" s="163"/>
      <c r="U287" s="162">
        <f>SUM(U288:U289)</f>
        <v>75.510000000000005</v>
      </c>
      <c r="AE287" t="s">
        <v>105</v>
      </c>
    </row>
    <row r="288" spans="1:60" outlineLevel="1" x14ac:dyDescent="0.2">
      <c r="A288" s="150">
        <v>101</v>
      </c>
      <c r="B288" s="157" t="s">
        <v>419</v>
      </c>
      <c r="C288" s="188" t="s">
        <v>420</v>
      </c>
      <c r="D288" s="159" t="s">
        <v>139</v>
      </c>
      <c r="E288" s="164">
        <v>251.71199999999999</v>
      </c>
      <c r="F288" s="167">
        <f>H288+J288</f>
        <v>0</v>
      </c>
      <c r="G288" s="168">
        <f>ROUND(E288*F288,2)</f>
        <v>0</v>
      </c>
      <c r="H288" s="168"/>
      <c r="I288" s="168">
        <f>ROUND(E288*H288,2)</f>
        <v>0</v>
      </c>
      <c r="J288" s="168"/>
      <c r="K288" s="168">
        <f>ROUND(E288*J288,2)</f>
        <v>0</v>
      </c>
      <c r="L288" s="168">
        <v>21</v>
      </c>
      <c r="M288" s="168">
        <f>G288*(1+L288/100)</f>
        <v>0</v>
      </c>
      <c r="N288" s="159">
        <v>3.2000000000000003E-4</v>
      </c>
      <c r="O288" s="159">
        <f>ROUND(E288*N288,5)</f>
        <v>8.0549999999999997E-2</v>
      </c>
      <c r="P288" s="159">
        <v>0</v>
      </c>
      <c r="Q288" s="159">
        <f>ROUND(E288*P288,5)</f>
        <v>0</v>
      </c>
      <c r="R288" s="159"/>
      <c r="S288" s="159"/>
      <c r="T288" s="160">
        <v>0.3</v>
      </c>
      <c r="U288" s="159">
        <f>ROUND(E288*T288,2)</f>
        <v>75.510000000000005</v>
      </c>
      <c r="V288" s="149"/>
      <c r="W288" s="149"/>
      <c r="X288" s="149"/>
      <c r="Y288" s="149"/>
      <c r="Z288" s="149"/>
      <c r="AA288" s="149"/>
      <c r="AB288" s="149"/>
      <c r="AC288" s="149"/>
      <c r="AD288" s="149"/>
      <c r="AE288" s="149" t="s">
        <v>109</v>
      </c>
      <c r="AF288" s="149"/>
      <c r="AG288" s="149"/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77"/>
      <c r="B289" s="178"/>
      <c r="C289" s="191" t="s">
        <v>421</v>
      </c>
      <c r="D289" s="179"/>
      <c r="E289" s="180">
        <v>251.71199999999999</v>
      </c>
      <c r="F289" s="181"/>
      <c r="G289" s="181"/>
      <c r="H289" s="181"/>
      <c r="I289" s="181"/>
      <c r="J289" s="181"/>
      <c r="K289" s="181"/>
      <c r="L289" s="181"/>
      <c r="M289" s="181"/>
      <c r="N289" s="182"/>
      <c r="O289" s="182"/>
      <c r="P289" s="182"/>
      <c r="Q289" s="182"/>
      <c r="R289" s="182"/>
      <c r="S289" s="182"/>
      <c r="T289" s="183"/>
      <c r="U289" s="182"/>
      <c r="V289" s="149"/>
      <c r="W289" s="149"/>
      <c r="X289" s="149"/>
      <c r="Y289" s="149"/>
      <c r="Z289" s="149"/>
      <c r="AA289" s="149"/>
      <c r="AB289" s="149"/>
      <c r="AC289" s="149"/>
      <c r="AD289" s="149"/>
      <c r="AE289" s="149" t="s">
        <v>111</v>
      </c>
      <c r="AF289" s="149">
        <v>0</v>
      </c>
      <c r="AG289" s="149"/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x14ac:dyDescent="0.2">
      <c r="A290" s="195"/>
      <c r="B290" s="7" t="s">
        <v>422</v>
      </c>
      <c r="C290" s="192" t="s">
        <v>422</v>
      </c>
      <c r="D290" s="195"/>
      <c r="E290" s="195"/>
      <c r="F290" s="6"/>
      <c r="G290" s="195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AC290">
        <v>12</v>
      </c>
      <c r="AD290">
        <v>21</v>
      </c>
    </row>
    <row r="291" spans="1:60" x14ac:dyDescent="0.2">
      <c r="A291" s="184"/>
      <c r="B291" s="185" t="s">
        <v>28</v>
      </c>
      <c r="C291" s="193" t="s">
        <v>422</v>
      </c>
      <c r="D291" s="186"/>
      <c r="E291" s="186"/>
      <c r="F291" s="186"/>
      <c r="G291" s="187">
        <f>G8+G54+G87+G128+G157+G174+G186+G200+G222+G252+G265+G279+G281+G287</f>
        <v>0</v>
      </c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AC291">
        <f>SUMIF(L7:L289,AC290,G7:G289)</f>
        <v>0</v>
      </c>
      <c r="AD291">
        <f>SUMIF(L7:L289,AD290,G7:G289)</f>
        <v>0</v>
      </c>
      <c r="AE291" t="s">
        <v>423</v>
      </c>
    </row>
    <row r="292" spans="1:60" x14ac:dyDescent="0.2">
      <c r="A292" s="195"/>
      <c r="B292" s="7" t="s">
        <v>422</v>
      </c>
      <c r="C292" s="192" t="s">
        <v>422</v>
      </c>
      <c r="D292" s="195"/>
      <c r="E292" s="195"/>
      <c r="F292" s="6"/>
      <c r="G292" s="195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</row>
    <row r="293" spans="1:60" x14ac:dyDescent="0.2">
      <c r="A293" s="195"/>
      <c r="B293" s="7" t="s">
        <v>422</v>
      </c>
      <c r="C293" s="192" t="s">
        <v>422</v>
      </c>
      <c r="D293" s="195"/>
      <c r="E293" s="195"/>
      <c r="F293" s="6"/>
      <c r="G293" s="195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</row>
    <row r="294" spans="1:60" x14ac:dyDescent="0.2">
      <c r="A294" s="274" t="s">
        <v>424</v>
      </c>
      <c r="B294" s="274"/>
      <c r="C294" s="275"/>
      <c r="D294" s="195"/>
      <c r="E294" s="195"/>
      <c r="F294" s="6"/>
      <c r="G294" s="195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</row>
    <row r="295" spans="1:60" x14ac:dyDescent="0.2">
      <c r="A295" s="262"/>
      <c r="B295" s="263"/>
      <c r="C295" s="264"/>
      <c r="D295" s="263"/>
      <c r="E295" s="263"/>
      <c r="F295" s="263"/>
      <c r="G295" s="265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AE295" t="s">
        <v>425</v>
      </c>
    </row>
    <row r="296" spans="1:60" x14ac:dyDescent="0.2">
      <c r="A296" s="266"/>
      <c r="B296" s="267"/>
      <c r="C296" s="268"/>
      <c r="D296" s="267"/>
      <c r="E296" s="267"/>
      <c r="F296" s="267"/>
      <c r="G296" s="269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</row>
    <row r="297" spans="1:60" x14ac:dyDescent="0.2">
      <c r="A297" s="266"/>
      <c r="B297" s="267"/>
      <c r="C297" s="268"/>
      <c r="D297" s="267"/>
      <c r="E297" s="267"/>
      <c r="F297" s="267"/>
      <c r="G297" s="269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</row>
    <row r="298" spans="1:60" x14ac:dyDescent="0.2">
      <c r="A298" s="266"/>
      <c r="B298" s="267"/>
      <c r="C298" s="268"/>
      <c r="D298" s="267"/>
      <c r="E298" s="267"/>
      <c r="F298" s="267"/>
      <c r="G298" s="269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</row>
    <row r="299" spans="1:60" x14ac:dyDescent="0.2">
      <c r="A299" s="270"/>
      <c r="B299" s="271"/>
      <c r="C299" s="272"/>
      <c r="D299" s="271"/>
      <c r="E299" s="271"/>
      <c r="F299" s="271"/>
      <c r="G299" s="273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</row>
    <row r="300" spans="1:60" x14ac:dyDescent="0.2">
      <c r="A300" s="195"/>
      <c r="B300" s="7" t="s">
        <v>422</v>
      </c>
      <c r="C300" s="192" t="s">
        <v>422</v>
      </c>
      <c r="D300" s="195"/>
      <c r="E300" s="195"/>
      <c r="F300" s="6"/>
      <c r="G300" s="195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</row>
    <row r="301" spans="1:60" x14ac:dyDescent="0.2">
      <c r="C301" s="194"/>
      <c r="AE301" t="s">
        <v>426</v>
      </c>
    </row>
  </sheetData>
  <sheetProtection algorithmName="SHA-512" hashValue="AVTslQlktFbcboY7zN1VceRqcIOIvDQpWFJBNeRxUyzaJNe48l1aLdzRplFcQQTTx6V8WwjQ+ls5nXFaVDywJQ==" saltValue="VcvFYPwHxM+7TzFyJiCQRg==" spinCount="100000" sheet="1" objects="1" scenarios="1"/>
  <mergeCells count="25">
    <mergeCell ref="A295:G299"/>
    <mergeCell ref="C231:G231"/>
    <mergeCell ref="C235:G235"/>
    <mergeCell ref="C254:G254"/>
    <mergeCell ref="C261:G261"/>
    <mergeCell ref="C271:G271"/>
    <mergeCell ref="A294:C294"/>
    <mergeCell ref="C220:G220"/>
    <mergeCell ref="C68:G68"/>
    <mergeCell ref="C98:G98"/>
    <mergeCell ref="C134:G134"/>
    <mergeCell ref="C137:G137"/>
    <mergeCell ref="C140:G140"/>
    <mergeCell ref="C150:G150"/>
    <mergeCell ref="C178:G178"/>
    <mergeCell ref="C188:G188"/>
    <mergeCell ref="C193:G193"/>
    <mergeCell ref="C206:G206"/>
    <mergeCell ref="C209:G209"/>
    <mergeCell ref="C65:G65"/>
    <mergeCell ref="A1:G1"/>
    <mergeCell ref="C2:G2"/>
    <mergeCell ref="C3:G3"/>
    <mergeCell ref="C4:G4"/>
    <mergeCell ref="C50:G50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Čermák Tomáš</cp:lastModifiedBy>
  <cp:lastPrinted>2014-02-28T09:52:57Z</cp:lastPrinted>
  <dcterms:created xsi:type="dcterms:W3CDTF">2009-04-08T07:15:50Z</dcterms:created>
  <dcterms:modified xsi:type="dcterms:W3CDTF">2025-03-14T14:00:23Z</dcterms:modified>
</cp:coreProperties>
</file>